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0490" windowHeight="7200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<sst xmlns="http://schemas.openxmlformats.org/spreadsheetml/2006/main" count="111" uniqueCount="69">
  <si>
    <t>Sub-total</t>
  </si>
  <si>
    <t>-</t>
  </si>
  <si>
    <t>Kolakas</t>
  </si>
  <si>
    <t>Yeşil Hat Tüzüğü Kapsamında Yapılan Satışlar: 2018 ve 2017</t>
  </si>
  <si>
    <t>Güncelleme :</t>
  </si>
  <si>
    <t>Plastik Ürünler</t>
  </si>
  <si>
    <t>Yüzdelik Değişim</t>
  </si>
  <si>
    <t>Miktar Olarak Değişim</t>
  </si>
  <si>
    <t>Ara toplam</t>
  </si>
  <si>
    <t>Taze Balık</t>
  </si>
  <si>
    <t>İnşaat Malzemeleri</t>
  </si>
  <si>
    <t>Taştan ve Benzeri Eşyalar</t>
  </si>
  <si>
    <t>Mermer ürünler</t>
  </si>
  <si>
    <t>Mozaik ürünler</t>
  </si>
  <si>
    <t>Traverten ürünler</t>
  </si>
  <si>
    <t>Sarıtaş ürünler</t>
  </si>
  <si>
    <t>Granit ürünler</t>
  </si>
  <si>
    <t>Seramik Ürünler</t>
  </si>
  <si>
    <t>Seramik tuğlalar</t>
  </si>
  <si>
    <t>Seramik hediyelik eşyalar</t>
  </si>
  <si>
    <t>Seramik fayanslar / karolar</t>
  </si>
  <si>
    <t>Alüminyum ürünler</t>
  </si>
  <si>
    <t>Toplam inşaat malzemeleri</t>
  </si>
  <si>
    <t>Atık / Hurda Ürünler</t>
  </si>
  <si>
    <t>Hurda demir</t>
  </si>
  <si>
    <t>Hurda alüminyum</t>
  </si>
  <si>
    <t>Hurda aküler</t>
  </si>
  <si>
    <t>Hurda çelik</t>
  </si>
  <si>
    <t>Hurda bakır</t>
  </si>
  <si>
    <t>Atık ve hurda plastik</t>
  </si>
  <si>
    <t>Hurda tunç</t>
  </si>
  <si>
    <t>Ahşap mobilya</t>
  </si>
  <si>
    <t>Patates</t>
  </si>
  <si>
    <t>Sebze ve Meyve</t>
  </si>
  <si>
    <t>Soğan</t>
  </si>
  <si>
    <t>Karpuz</t>
  </si>
  <si>
    <t>Nar</t>
  </si>
  <si>
    <t>Fasülye</t>
  </si>
  <si>
    <t>Salatalık</t>
  </si>
  <si>
    <t>Ayrelli</t>
  </si>
  <si>
    <t>Havuç</t>
  </si>
  <si>
    <t>Enginar</t>
  </si>
  <si>
    <t>Lahana</t>
  </si>
  <si>
    <t>Domates</t>
  </si>
  <si>
    <t>Kabak</t>
  </si>
  <si>
    <t>Karnabahar</t>
  </si>
  <si>
    <t>Çilek</t>
  </si>
  <si>
    <t xml:space="preserve">Marul </t>
  </si>
  <si>
    <t>Zeytin</t>
  </si>
  <si>
    <t>Kıvırcık lahana</t>
  </si>
  <si>
    <t>Hasır İşi</t>
  </si>
  <si>
    <t>Fiğ</t>
  </si>
  <si>
    <t>Liste Toplamı</t>
  </si>
  <si>
    <t>Yıllık Toplam</t>
  </si>
  <si>
    <t xml:space="preserve">2018'de Bazı Yeni Ürünler </t>
  </si>
  <si>
    <t>Islak mendil</t>
  </si>
  <si>
    <t>Plastik su deposu</t>
  </si>
  <si>
    <t>Sanayi tipi paslanmaz çelik fırın
(gaz sistemi olmaksızın)</t>
  </si>
  <si>
    <t>Satışı artan bazı ürünler</t>
  </si>
  <si>
    <t>Atık bitkisel yağ</t>
  </si>
  <si>
    <t>Şilte</t>
  </si>
  <si>
    <t>Satışı azalan bazı ürünler</t>
  </si>
  <si>
    <t>Plastikten şişe, matara ve benzeri eşya</t>
  </si>
  <si>
    <t>Plastikten kutu, kasa ve benzeri eşya</t>
  </si>
  <si>
    <t>Plastikten kapı ve pencere</t>
  </si>
  <si>
    <t>Plastikten pancur, stor ve benzeri eşya</t>
  </si>
  <si>
    <t>Alüminyum pencere ve kapı</t>
  </si>
  <si>
    <t>Atık ve hurda kağıt ve karton</t>
  </si>
  <si>
    <t>Atık akü</t>
  </si>
</sst>
</file>

<file path=xl/styles.xml><?xml version="1.0" encoding="utf-8"?>
<styleSheet xmlns="http://schemas.openxmlformats.org/spreadsheetml/2006/main">
  <numFmts count="2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_-[$€-2]\ * #,##0.00_-;\-[$€-2]\ * #,##0.00_-;_-[$€-2]\ * &quot;-&quot;??_-;_-@_-"/>
    <numFmt numFmtId="173" formatCode="[$-41F]d\ mmmm\ yyyy\ dddd"/>
    <numFmt numFmtId="174" formatCode="0.000"/>
    <numFmt numFmtId="175" formatCode="0.0000"/>
    <numFmt numFmtId="176" formatCode="0.0"/>
    <numFmt numFmtId="177" formatCode="0.0%"/>
    <numFmt numFmtId="178" formatCode="0.000000"/>
    <numFmt numFmtId="179" formatCode="0.0000000"/>
    <numFmt numFmtId="180" formatCode="0.00000000"/>
    <numFmt numFmtId="181" formatCode="0.000000000"/>
    <numFmt numFmtId="182" formatCode="0.00000"/>
    <numFmt numFmtId="183" formatCode="0.00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172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" fontId="0" fillId="0" borderId="13" xfId="0" applyNumberFormat="1" applyBorder="1" applyAlignment="1">
      <alignment horizontal="center" vertical="center"/>
    </xf>
    <xf numFmtId="172" fontId="0" fillId="0" borderId="13" xfId="0" applyNumberFormat="1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172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9" fontId="0" fillId="0" borderId="13" xfId="62" applyFont="1" applyBorder="1" applyAlignment="1">
      <alignment horizontal="center" vertical="center"/>
    </xf>
    <xf numFmtId="177" fontId="0" fillId="0" borderId="13" xfId="62" applyNumberFormat="1" applyFont="1" applyBorder="1" applyAlignment="1">
      <alignment horizontal="center" vertical="center"/>
    </xf>
    <xf numFmtId="9" fontId="0" fillId="0" borderId="13" xfId="62" applyNumberFormat="1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172" fontId="0" fillId="0" borderId="10" xfId="0" applyNumberFormat="1" applyBorder="1" applyAlignment="1">
      <alignment vertical="center"/>
    </xf>
    <xf numFmtId="172" fontId="0" fillId="0" borderId="12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172" fontId="0" fillId="0" borderId="15" xfId="0" applyNumberFormat="1" applyBorder="1" applyAlignment="1">
      <alignment vertical="center"/>
    </xf>
    <xf numFmtId="9" fontId="0" fillId="0" borderId="15" xfId="62" applyFont="1" applyBorder="1" applyAlignment="1">
      <alignment horizontal="center" vertical="center"/>
    </xf>
    <xf numFmtId="172" fontId="0" fillId="0" borderId="16" xfId="0" applyNumberFormat="1" applyBorder="1" applyAlignment="1">
      <alignment vertical="center"/>
    </xf>
    <xf numFmtId="0" fontId="0" fillId="0" borderId="10" xfId="0" applyBorder="1" applyAlignment="1">
      <alignment horizontal="right" vertical="center"/>
    </xf>
    <xf numFmtId="2" fontId="0" fillId="0" borderId="0" xfId="0" applyNumberFormat="1" applyAlignment="1">
      <alignment vertical="center"/>
    </xf>
    <xf numFmtId="9" fontId="0" fillId="0" borderId="13" xfId="62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horizontal="left" vertical="center"/>
    </xf>
    <xf numFmtId="172" fontId="0" fillId="0" borderId="0" xfId="0" applyNumberFormat="1" applyAlignment="1">
      <alignment horizontal="center" vertical="center"/>
    </xf>
    <xf numFmtId="10" fontId="0" fillId="0" borderId="0" xfId="62" applyNumberFormat="1" applyFont="1" applyAlignment="1">
      <alignment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39" fillId="0" borderId="14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118"/>
  <sheetViews>
    <sheetView tabSelected="1" workbookViewId="0" topLeftCell="A1">
      <selection activeCell="C10" sqref="C10"/>
    </sheetView>
  </sheetViews>
  <sheetFormatPr defaultColWidth="9.140625" defaultRowHeight="15"/>
  <cols>
    <col min="1" max="1" width="12.57421875" style="1" customWidth="1"/>
    <col min="2" max="2" width="23.421875" style="1" bestFit="1" customWidth="1"/>
    <col min="3" max="3" width="43.57421875" style="1" customWidth="1"/>
    <col min="4" max="5" width="14.7109375" style="2" bestFit="1" customWidth="1"/>
    <col min="6" max="6" width="11.00390625" style="3" bestFit="1" customWidth="1"/>
    <col min="7" max="7" width="13.140625" style="1" bestFit="1" customWidth="1"/>
    <col min="8" max="8" width="9.140625" style="1" customWidth="1"/>
    <col min="9" max="9" width="17.28125" style="1" bestFit="1" customWidth="1"/>
    <col min="10" max="10" width="5.28125" style="1" bestFit="1" customWidth="1"/>
    <col min="11" max="16384" width="9.140625" style="1" customWidth="1"/>
  </cols>
  <sheetData>
    <row r="3" spans="1:7" ht="18.75">
      <c r="A3" s="39" t="s">
        <v>3</v>
      </c>
      <c r="B3" s="40"/>
      <c r="C3" s="40"/>
      <c r="D3" s="40"/>
      <c r="E3" s="40"/>
      <c r="F3" s="40"/>
      <c r="G3" s="41"/>
    </row>
    <row r="5" spans="1:2" ht="15">
      <c r="A5" s="37" t="s">
        <v>4</v>
      </c>
      <c r="B5" s="38">
        <v>43524</v>
      </c>
    </row>
    <row r="6" spans="1:7" ht="30">
      <c r="A6" s="16">
        <v>1</v>
      </c>
      <c r="B6" s="4" t="s">
        <v>5</v>
      </c>
      <c r="C6" s="7"/>
      <c r="D6" s="8">
        <v>2018</v>
      </c>
      <c r="E6" s="8">
        <v>2017</v>
      </c>
      <c r="F6" s="18" t="s">
        <v>6</v>
      </c>
      <c r="G6" s="18" t="s">
        <v>7</v>
      </c>
    </row>
    <row r="7" spans="1:10" ht="15">
      <c r="A7" s="5"/>
      <c r="B7" s="5"/>
      <c r="C7" s="7" t="s">
        <v>62</v>
      </c>
      <c r="D7" s="9">
        <f>1006800.57+1242+1364.62</f>
        <v>1009407.19</v>
      </c>
      <c r="E7" s="9">
        <v>995473.42</v>
      </c>
      <c r="F7" s="19">
        <f>G7/E7</f>
        <v>0.013997129124753429</v>
      </c>
      <c r="G7" s="9">
        <f>D7-E7</f>
        <v>13933.769999999902</v>
      </c>
      <c r="I7" s="2"/>
      <c r="J7" s="30"/>
    </row>
    <row r="8" spans="1:10" ht="15">
      <c r="A8" s="5"/>
      <c r="B8" s="5"/>
      <c r="C8" s="7" t="s">
        <v>63</v>
      </c>
      <c r="D8" s="9">
        <f>435756.34+375</f>
        <v>436131.34</v>
      </c>
      <c r="E8" s="9">
        <v>522367.75</v>
      </c>
      <c r="F8" s="19">
        <f>G8/E8</f>
        <v>-0.165087546082238</v>
      </c>
      <c r="G8" s="9">
        <f>D8-E8</f>
        <v>-86236.40999999997</v>
      </c>
      <c r="I8" s="2"/>
      <c r="J8" s="30"/>
    </row>
    <row r="9" spans="1:10" ht="15">
      <c r="A9" s="5"/>
      <c r="B9" s="5"/>
      <c r="C9" s="7" t="s">
        <v>64</v>
      </c>
      <c r="D9" s="9">
        <v>16965</v>
      </c>
      <c r="E9" s="9">
        <v>31422</v>
      </c>
      <c r="F9" s="19">
        <f>G9/E9</f>
        <v>-0.46009165552797404</v>
      </c>
      <c r="G9" s="9">
        <f>D9-E9</f>
        <v>-14457</v>
      </c>
      <c r="I9" s="2"/>
      <c r="J9" s="30"/>
    </row>
    <row r="10" spans="1:10" ht="15">
      <c r="A10" s="5"/>
      <c r="B10" s="5"/>
      <c r="C10" s="7" t="s">
        <v>65</v>
      </c>
      <c r="D10" s="9">
        <v>12534.16</v>
      </c>
      <c r="E10" s="9">
        <v>12690.69</v>
      </c>
      <c r="F10" s="19">
        <f>G10/E10</f>
        <v>-0.01233423872145649</v>
      </c>
      <c r="G10" s="9">
        <f>D10-E10</f>
        <v>-156.53000000000065</v>
      </c>
      <c r="I10" s="2"/>
      <c r="J10" s="30"/>
    </row>
    <row r="11" spans="1:10" ht="15">
      <c r="A11" s="5"/>
      <c r="B11" s="5"/>
      <c r="C11" s="7" t="s">
        <v>56</v>
      </c>
      <c r="D11" s="9">
        <v>4100</v>
      </c>
      <c r="E11" s="9">
        <v>0</v>
      </c>
      <c r="F11" s="31" t="s">
        <v>1</v>
      </c>
      <c r="G11" s="9">
        <f>D11-E11</f>
        <v>4100</v>
      </c>
      <c r="I11" s="2"/>
      <c r="J11" s="30"/>
    </row>
    <row r="12" spans="1:7" ht="15">
      <c r="A12" s="5"/>
      <c r="B12" s="5"/>
      <c r="C12" s="25"/>
      <c r="D12" s="26"/>
      <c r="E12" s="26"/>
      <c r="F12" s="27"/>
      <c r="G12" s="28"/>
    </row>
    <row r="13" spans="1:7" ht="15">
      <c r="A13" s="6"/>
      <c r="B13" s="6"/>
      <c r="C13" s="10" t="s">
        <v>8</v>
      </c>
      <c r="D13" s="9">
        <f>SUM(D7:D11)</f>
        <v>1479137.69</v>
      </c>
      <c r="E13" s="9">
        <f>SUM(E7:E10)</f>
        <v>1561953.8599999999</v>
      </c>
      <c r="F13" s="19">
        <f>G13/E13</f>
        <v>-0.05302088116738604</v>
      </c>
      <c r="G13" s="9">
        <f>D13-E13</f>
        <v>-82816.16999999993</v>
      </c>
    </row>
    <row r="15" spans="1:7" ht="30">
      <c r="A15" s="16">
        <v>2</v>
      </c>
      <c r="B15" s="4" t="s">
        <v>9</v>
      </c>
      <c r="C15" s="4"/>
      <c r="D15" s="8">
        <v>2018</v>
      </c>
      <c r="E15" s="8">
        <v>2017</v>
      </c>
      <c r="F15" s="18" t="s">
        <v>6</v>
      </c>
      <c r="G15" s="18" t="s">
        <v>7</v>
      </c>
    </row>
    <row r="16" spans="1:7" ht="15">
      <c r="A16" s="6"/>
      <c r="B16" s="6"/>
      <c r="C16" s="6"/>
      <c r="D16" s="9">
        <v>904758.5</v>
      </c>
      <c r="E16" s="9">
        <v>807910.5</v>
      </c>
      <c r="F16" s="19">
        <f>G16/E16</f>
        <v>0.1198746643347252</v>
      </c>
      <c r="G16" s="9">
        <f>D16-E16</f>
        <v>96848</v>
      </c>
    </row>
    <row r="18" spans="1:7" ht="30">
      <c r="A18" s="16">
        <v>3</v>
      </c>
      <c r="B18" s="4" t="s">
        <v>10</v>
      </c>
      <c r="C18" s="7"/>
      <c r="D18" s="8">
        <v>2018</v>
      </c>
      <c r="E18" s="8">
        <v>2017</v>
      </c>
      <c r="F18" s="18" t="s">
        <v>6</v>
      </c>
      <c r="G18" s="18" t="s">
        <v>7</v>
      </c>
    </row>
    <row r="19" spans="1:7" ht="15">
      <c r="A19" s="5"/>
      <c r="B19" s="5"/>
      <c r="C19" s="4"/>
      <c r="D19" s="23"/>
      <c r="E19" s="23"/>
      <c r="F19" s="16"/>
      <c r="G19" s="4"/>
    </row>
    <row r="20" spans="1:7" ht="15">
      <c r="A20" s="5"/>
      <c r="B20" s="11" t="s">
        <v>11</v>
      </c>
      <c r="C20" s="6"/>
      <c r="D20" s="24"/>
      <c r="E20" s="24"/>
      <c r="F20" s="17"/>
      <c r="G20" s="6"/>
    </row>
    <row r="21" spans="1:7" ht="15">
      <c r="A21" s="5"/>
      <c r="B21" s="5"/>
      <c r="C21" s="7" t="s">
        <v>12</v>
      </c>
      <c r="D21" s="9">
        <f>286444.44+1736</f>
        <v>288180.44</v>
      </c>
      <c r="E21" s="9">
        <v>347523</v>
      </c>
      <c r="F21" s="19">
        <f>G21/E21</f>
        <v>-0.17075865482284625</v>
      </c>
      <c r="G21" s="9">
        <f>D21-E21</f>
        <v>-59342.56</v>
      </c>
    </row>
    <row r="22" spans="1:7" ht="15">
      <c r="A22" s="5"/>
      <c r="B22" s="5"/>
      <c r="C22" s="7" t="s">
        <v>13</v>
      </c>
      <c r="D22" s="9">
        <f>189744.74+4923.84</f>
        <v>194668.58</v>
      </c>
      <c r="E22" s="9">
        <v>119339</v>
      </c>
      <c r="F22" s="19">
        <f>G22/E22</f>
        <v>0.6312234893873754</v>
      </c>
      <c r="G22" s="9">
        <f>D22-E22</f>
        <v>75329.57999999999</v>
      </c>
    </row>
    <row r="23" spans="1:7" ht="15">
      <c r="A23" s="5"/>
      <c r="B23" s="5"/>
      <c r="C23" s="7" t="s">
        <v>14</v>
      </c>
      <c r="D23" s="9">
        <f>169801.67+2527.2</f>
        <v>172328.87000000002</v>
      </c>
      <c r="E23" s="9">
        <v>329834.59</v>
      </c>
      <c r="F23" s="19">
        <f>G23/E23</f>
        <v>-0.4775294186094915</v>
      </c>
      <c r="G23" s="9">
        <f>D23-E23</f>
        <v>-157505.72</v>
      </c>
    </row>
    <row r="24" spans="1:7" ht="15">
      <c r="A24" s="5"/>
      <c r="B24" s="5"/>
      <c r="C24" s="7" t="s">
        <v>15</v>
      </c>
      <c r="D24" s="9">
        <v>86375</v>
      </c>
      <c r="E24" s="9">
        <v>68770.84</v>
      </c>
      <c r="F24" s="19">
        <f>G24/E24</f>
        <v>0.255982913688418</v>
      </c>
      <c r="G24" s="9">
        <f>D24-E24</f>
        <v>17604.160000000003</v>
      </c>
    </row>
    <row r="25" spans="1:7" ht="15">
      <c r="A25" s="5"/>
      <c r="B25" s="5"/>
      <c r="C25" s="7" t="s">
        <v>16</v>
      </c>
      <c r="D25" s="9">
        <f>19614.24+8079.7+3076.7</f>
        <v>30770.640000000003</v>
      </c>
      <c r="E25" s="9">
        <v>832.63</v>
      </c>
      <c r="F25" s="19">
        <f>G25/E25</f>
        <v>35.95595882925189</v>
      </c>
      <c r="G25" s="9">
        <f>D25-E25</f>
        <v>29938.010000000002</v>
      </c>
    </row>
    <row r="26" spans="1:7" ht="15">
      <c r="A26" s="5"/>
      <c r="B26" s="5"/>
      <c r="C26" s="25"/>
      <c r="D26" s="26"/>
      <c r="E26" s="26"/>
      <c r="F26" s="27"/>
      <c r="G26" s="28"/>
    </row>
    <row r="27" spans="1:7" ht="15">
      <c r="A27" s="5"/>
      <c r="B27" s="5"/>
      <c r="C27" s="10" t="s">
        <v>8</v>
      </c>
      <c r="D27" s="9">
        <f>SUM(D21:D25)</f>
        <v>772323.53</v>
      </c>
      <c r="E27" s="9">
        <f>SUM(E21:E25)</f>
        <v>866300.06</v>
      </c>
      <c r="F27" s="19">
        <f>G27/E27</f>
        <v>-0.10848034571300852</v>
      </c>
      <c r="G27" s="9">
        <f>D27-E27</f>
        <v>-93976.53000000003</v>
      </c>
    </row>
    <row r="28" spans="1:7" ht="15">
      <c r="A28" s="5"/>
      <c r="B28" s="5"/>
      <c r="C28" s="4"/>
      <c r="D28" s="23"/>
      <c r="E28" s="23"/>
      <c r="F28" s="16"/>
      <c r="G28" s="4"/>
    </row>
    <row r="29" spans="1:7" ht="15">
      <c r="A29" s="5"/>
      <c r="B29" s="11" t="s">
        <v>17</v>
      </c>
      <c r="C29" s="6"/>
      <c r="D29" s="24"/>
      <c r="E29" s="24"/>
      <c r="F29" s="17"/>
      <c r="G29" s="6"/>
    </row>
    <row r="30" spans="1:7" ht="15">
      <c r="A30" s="5"/>
      <c r="B30" s="5"/>
      <c r="C30" s="7" t="s">
        <v>18</v>
      </c>
      <c r="D30" s="9">
        <v>0</v>
      </c>
      <c r="E30" s="9">
        <v>19863.36</v>
      </c>
      <c r="F30" s="19">
        <f>G30/E30</f>
        <v>-1</v>
      </c>
      <c r="G30" s="9">
        <f>D30-E30</f>
        <v>-19863.36</v>
      </c>
    </row>
    <row r="31" spans="1:7" ht="15">
      <c r="A31" s="5"/>
      <c r="B31" s="5"/>
      <c r="C31" s="7" t="s">
        <v>19</v>
      </c>
      <c r="D31" s="9">
        <v>2179</v>
      </c>
      <c r="E31" s="9">
        <v>4801</v>
      </c>
      <c r="F31" s="19">
        <f>G31/E31</f>
        <v>-0.5461362216204957</v>
      </c>
      <c r="G31" s="9">
        <f>D31-E31</f>
        <v>-2622</v>
      </c>
    </row>
    <row r="32" spans="1:7" ht="15">
      <c r="A32" s="5"/>
      <c r="B32" s="5"/>
      <c r="C32" s="7" t="s">
        <v>20</v>
      </c>
      <c r="D32" s="9">
        <v>0</v>
      </c>
      <c r="E32" s="9">
        <v>2200</v>
      </c>
      <c r="F32" s="19" t="s">
        <v>1</v>
      </c>
      <c r="G32" s="9">
        <f>D32-E32</f>
        <v>-2200</v>
      </c>
    </row>
    <row r="33" spans="1:7" ht="15">
      <c r="A33" s="5"/>
      <c r="B33" s="5"/>
      <c r="C33" s="25"/>
      <c r="D33" s="26"/>
      <c r="E33" s="26"/>
      <c r="F33" s="27"/>
      <c r="G33" s="28"/>
    </row>
    <row r="34" spans="1:7" ht="15">
      <c r="A34" s="5"/>
      <c r="B34" s="5"/>
      <c r="C34" s="10" t="s">
        <v>8</v>
      </c>
      <c r="D34" s="9">
        <f>SUM(D30:D32)</f>
        <v>2179</v>
      </c>
      <c r="E34" s="9">
        <f>SUM(E30:E32)</f>
        <v>26864.36</v>
      </c>
      <c r="F34" s="19">
        <f>G34/E34</f>
        <v>-0.9188888177496133</v>
      </c>
      <c r="G34" s="9">
        <f>D34-E34</f>
        <v>-24685.36</v>
      </c>
    </row>
    <row r="35" spans="1:7" ht="15">
      <c r="A35" s="5"/>
      <c r="B35" s="5"/>
      <c r="C35" s="4"/>
      <c r="D35" s="23"/>
      <c r="E35" s="23"/>
      <c r="F35" s="16"/>
      <c r="G35" s="4"/>
    </row>
    <row r="36" spans="1:7" ht="15">
      <c r="A36" s="5"/>
      <c r="B36" s="11" t="s">
        <v>21</v>
      </c>
      <c r="C36" s="6"/>
      <c r="D36" s="24"/>
      <c r="E36" s="24"/>
      <c r="F36" s="17"/>
      <c r="G36" s="6"/>
    </row>
    <row r="37" spans="1:7" ht="15">
      <c r="A37" s="5"/>
      <c r="B37" s="5"/>
      <c r="C37" s="7" t="s">
        <v>66</v>
      </c>
      <c r="D37" s="9">
        <v>3914</v>
      </c>
      <c r="E37" s="9">
        <v>8472.71</v>
      </c>
      <c r="F37" s="19">
        <f>G37/E37</f>
        <v>-0.5380462685492599</v>
      </c>
      <c r="G37" s="9">
        <f>D37-E37</f>
        <v>-4558.709999999999</v>
      </c>
    </row>
    <row r="38" spans="1:7" ht="15">
      <c r="A38" s="5"/>
      <c r="B38" s="5"/>
      <c r="C38" s="4"/>
      <c r="D38" s="23"/>
      <c r="E38" s="23"/>
      <c r="F38" s="16"/>
      <c r="G38" s="4"/>
    </row>
    <row r="39" spans="1:7" ht="15">
      <c r="A39" s="5"/>
      <c r="B39" s="5"/>
      <c r="C39" s="6"/>
      <c r="D39" s="24"/>
      <c r="E39" s="24"/>
      <c r="F39" s="17"/>
      <c r="G39" s="6"/>
    </row>
    <row r="40" spans="1:7" ht="15">
      <c r="A40" s="6"/>
      <c r="B40" s="6"/>
      <c r="C40" s="10" t="s">
        <v>22</v>
      </c>
      <c r="D40" s="9">
        <f>+D27+D34+D37</f>
        <v>778416.53</v>
      </c>
      <c r="E40" s="9">
        <f>+E27+E34+E37</f>
        <v>901637.13</v>
      </c>
      <c r="F40" s="19">
        <f>G40/E40</f>
        <v>-0.13666318289265658</v>
      </c>
      <c r="G40" s="9">
        <f>D40-E40</f>
        <v>-123220.59999999998</v>
      </c>
    </row>
    <row r="42" spans="1:7" ht="30">
      <c r="A42" s="16">
        <v>4</v>
      </c>
      <c r="B42" s="4" t="s">
        <v>23</v>
      </c>
      <c r="C42" s="7"/>
      <c r="D42" s="8">
        <v>2018</v>
      </c>
      <c r="E42" s="8">
        <v>2017</v>
      </c>
      <c r="F42" s="18" t="s">
        <v>6</v>
      </c>
      <c r="G42" s="18" t="s">
        <v>7</v>
      </c>
    </row>
    <row r="43" spans="1:7" ht="15">
      <c r="A43" s="32"/>
      <c r="B43" s="5"/>
      <c r="C43" s="7" t="s">
        <v>59</v>
      </c>
      <c r="D43" s="9">
        <v>268318.2</v>
      </c>
      <c r="E43" s="9">
        <v>121748</v>
      </c>
      <c r="F43" s="19">
        <f>G43/E43</f>
        <v>1.2038817886125441</v>
      </c>
      <c r="G43" s="9">
        <f>D43-E43</f>
        <v>146570.2</v>
      </c>
    </row>
    <row r="44" spans="1:7" ht="15">
      <c r="A44" s="5"/>
      <c r="B44" s="5"/>
      <c r="C44" s="7" t="s">
        <v>67</v>
      </c>
      <c r="D44" s="9">
        <f>127202+5710</f>
        <v>132912</v>
      </c>
      <c r="E44" s="9">
        <v>228775</v>
      </c>
      <c r="F44" s="19">
        <f aca="true" t="shared" si="0" ref="F44:F50">G44/E44</f>
        <v>-0.4190274286963173</v>
      </c>
      <c r="G44" s="9">
        <f aca="true" t="shared" si="1" ref="G44:G51">D44-E44</f>
        <v>-95863</v>
      </c>
    </row>
    <row r="45" spans="1:7" ht="15">
      <c r="A45" s="5"/>
      <c r="B45" s="5"/>
      <c r="C45" s="7" t="s">
        <v>24</v>
      </c>
      <c r="D45" s="9">
        <f>121401.7+661.1</f>
        <v>122062.8</v>
      </c>
      <c r="E45" s="9">
        <v>152768.8</v>
      </c>
      <c r="F45" s="19">
        <f t="shared" si="0"/>
        <v>-0.2009965385602295</v>
      </c>
      <c r="G45" s="9">
        <f t="shared" si="1"/>
        <v>-30705.999999999985</v>
      </c>
    </row>
    <row r="46" spans="1:7" ht="15">
      <c r="A46" s="5"/>
      <c r="B46" s="5"/>
      <c r="C46" s="7" t="s">
        <v>25</v>
      </c>
      <c r="D46" s="9">
        <v>24682.5</v>
      </c>
      <c r="E46" s="9">
        <v>29160.5</v>
      </c>
      <c r="F46" s="19">
        <f t="shared" si="0"/>
        <v>-0.15356389636666037</v>
      </c>
      <c r="G46" s="9">
        <f t="shared" si="1"/>
        <v>-4478</v>
      </c>
    </row>
    <row r="47" spans="1:7" ht="15">
      <c r="A47" s="5"/>
      <c r="B47" s="5"/>
      <c r="C47" s="7" t="s">
        <v>26</v>
      </c>
      <c r="D47" s="9">
        <v>6698.72</v>
      </c>
      <c r="E47" s="9">
        <v>0</v>
      </c>
      <c r="F47" s="31" t="s">
        <v>1</v>
      </c>
      <c r="G47" s="9">
        <f>D47-E47</f>
        <v>6698.72</v>
      </c>
    </row>
    <row r="48" spans="1:7" ht="15">
      <c r="A48" s="5"/>
      <c r="B48" s="5"/>
      <c r="C48" s="7" t="s">
        <v>27</v>
      </c>
      <c r="D48" s="9">
        <v>6224</v>
      </c>
      <c r="E48" s="9">
        <v>14540</v>
      </c>
      <c r="F48" s="19">
        <f t="shared" si="0"/>
        <v>-0.571939477303989</v>
      </c>
      <c r="G48" s="9">
        <f t="shared" si="1"/>
        <v>-8316</v>
      </c>
    </row>
    <row r="49" spans="1:7" ht="15">
      <c r="A49" s="5"/>
      <c r="B49" s="5"/>
      <c r="C49" s="7" t="s">
        <v>28</v>
      </c>
      <c r="D49" s="9">
        <v>6120</v>
      </c>
      <c r="E49" s="9">
        <v>6258</v>
      </c>
      <c r="F49" s="19">
        <f t="shared" si="0"/>
        <v>-0.02205177372962608</v>
      </c>
      <c r="G49" s="9">
        <f t="shared" si="1"/>
        <v>-138</v>
      </c>
    </row>
    <row r="50" spans="1:7" ht="15">
      <c r="A50" s="5"/>
      <c r="B50" s="5"/>
      <c r="C50" s="7" t="s">
        <v>29</v>
      </c>
      <c r="D50" s="9">
        <v>2380</v>
      </c>
      <c r="E50" s="9">
        <v>2750</v>
      </c>
      <c r="F50" s="19">
        <f t="shared" si="0"/>
        <v>-0.13454545454545455</v>
      </c>
      <c r="G50" s="9">
        <f t="shared" si="1"/>
        <v>-370</v>
      </c>
    </row>
    <row r="51" spans="1:7" ht="15">
      <c r="A51" s="5"/>
      <c r="B51" s="5"/>
      <c r="C51" s="7" t="s">
        <v>30</v>
      </c>
      <c r="D51" s="9">
        <v>750</v>
      </c>
      <c r="E51" s="9">
        <v>0</v>
      </c>
      <c r="F51" s="31" t="s">
        <v>1</v>
      </c>
      <c r="G51" s="9">
        <f t="shared" si="1"/>
        <v>750</v>
      </c>
    </row>
    <row r="52" spans="1:7" ht="15">
      <c r="A52" s="5"/>
      <c r="B52" s="5"/>
      <c r="C52" s="25"/>
      <c r="D52" s="26"/>
      <c r="E52" s="26"/>
      <c r="F52" s="27"/>
      <c r="G52" s="28"/>
    </row>
    <row r="53" spans="1:7" ht="15">
      <c r="A53" s="6"/>
      <c r="B53" s="6"/>
      <c r="C53" s="10" t="s">
        <v>8</v>
      </c>
      <c r="D53" s="9">
        <f>SUM(D43:D51)</f>
        <v>570148.22</v>
      </c>
      <c r="E53" s="9">
        <f>SUM(E43:E51)</f>
        <v>556000.3</v>
      </c>
      <c r="F53" s="19">
        <f>G53/E53</f>
        <v>0.02544588555078104</v>
      </c>
      <c r="G53" s="9">
        <f>D53-E53</f>
        <v>14147.919999999925</v>
      </c>
    </row>
    <row r="54" spans="2:5" ht="15">
      <c r="B54" s="12"/>
      <c r="C54" s="13"/>
      <c r="D54" s="14"/>
      <c r="E54" s="14"/>
    </row>
    <row r="55" spans="1:7" ht="30">
      <c r="A55" s="16">
        <v>5</v>
      </c>
      <c r="B55" s="4" t="s">
        <v>31</v>
      </c>
      <c r="C55" s="29"/>
      <c r="D55" s="8">
        <v>2018</v>
      </c>
      <c r="E55" s="8">
        <v>2017</v>
      </c>
      <c r="F55" s="18" t="s">
        <v>6</v>
      </c>
      <c r="G55" s="18" t="s">
        <v>7</v>
      </c>
    </row>
    <row r="56" spans="1:7" ht="15">
      <c r="A56" s="17"/>
      <c r="B56" s="6"/>
      <c r="C56" s="6"/>
      <c r="D56" s="9">
        <v>391512.4</v>
      </c>
      <c r="E56" s="9">
        <v>257780.48</v>
      </c>
      <c r="F56" s="19">
        <f>G56/E56</f>
        <v>0.5187821824212602</v>
      </c>
      <c r="G56" s="9">
        <f>D56-E56</f>
        <v>133731.92</v>
      </c>
    </row>
    <row r="57" spans="2:5" ht="15">
      <c r="B57" s="12"/>
      <c r="C57" s="13"/>
      <c r="D57" s="14"/>
      <c r="E57" s="14"/>
    </row>
    <row r="58" spans="1:7" ht="30">
      <c r="A58" s="16">
        <v>6</v>
      </c>
      <c r="B58" s="4" t="s">
        <v>60</v>
      </c>
      <c r="C58" s="29"/>
      <c r="D58" s="8">
        <v>2018</v>
      </c>
      <c r="E58" s="8">
        <v>2017</v>
      </c>
      <c r="F58" s="18" t="s">
        <v>6</v>
      </c>
      <c r="G58" s="18" t="s">
        <v>7</v>
      </c>
    </row>
    <row r="59" spans="1:7" ht="15">
      <c r="A59" s="6"/>
      <c r="B59" s="6"/>
      <c r="C59" s="6"/>
      <c r="D59" s="9">
        <v>166917.16</v>
      </c>
      <c r="E59" s="9">
        <v>124324.01</v>
      </c>
      <c r="F59" s="20">
        <f>G59/E59</f>
        <v>0.34259794226392803</v>
      </c>
      <c r="G59" s="9">
        <f>D59-E59</f>
        <v>42593.15000000001</v>
      </c>
    </row>
    <row r="60" spans="2:5" ht="15">
      <c r="B60" s="12"/>
      <c r="C60" s="13"/>
      <c r="D60" s="14"/>
      <c r="E60" s="14"/>
    </row>
    <row r="61" spans="1:7" ht="30">
      <c r="A61" s="16">
        <v>7</v>
      </c>
      <c r="B61" s="4" t="s">
        <v>32</v>
      </c>
      <c r="C61" s="29"/>
      <c r="D61" s="8">
        <v>2018</v>
      </c>
      <c r="E61" s="8">
        <v>2017</v>
      </c>
      <c r="F61" s="18" t="s">
        <v>6</v>
      </c>
      <c r="G61" s="18" t="s">
        <v>7</v>
      </c>
    </row>
    <row r="62" spans="1:7" ht="15">
      <c r="A62" s="6"/>
      <c r="B62" s="6"/>
      <c r="C62" s="6"/>
      <c r="D62" s="9">
        <v>91888.7</v>
      </c>
      <c r="E62" s="9">
        <v>350363.4</v>
      </c>
      <c r="F62" s="19">
        <f>G62/E62</f>
        <v>-0.7377331650509157</v>
      </c>
      <c r="G62" s="9">
        <f>D62-E62</f>
        <v>-258474.7</v>
      </c>
    </row>
    <row r="63" spans="4:5" ht="15">
      <c r="D63" s="1"/>
      <c r="E63" s="1"/>
    </row>
    <row r="64" spans="1:7" ht="30">
      <c r="A64" s="16">
        <v>8</v>
      </c>
      <c r="B64" s="4" t="s">
        <v>33</v>
      </c>
      <c r="C64" s="7"/>
      <c r="D64" s="8">
        <v>2018</v>
      </c>
      <c r="E64" s="8">
        <v>2017</v>
      </c>
      <c r="F64" s="18" t="s">
        <v>6</v>
      </c>
      <c r="G64" s="18" t="s">
        <v>7</v>
      </c>
    </row>
    <row r="65" spans="1:7" ht="15">
      <c r="A65" s="5"/>
      <c r="B65" s="5"/>
      <c r="C65" s="7" t="s">
        <v>34</v>
      </c>
      <c r="D65" s="9">
        <f>42800+500</f>
        <v>43300</v>
      </c>
      <c r="E65" s="9">
        <f>7910+19830</f>
        <v>27740</v>
      </c>
      <c r="F65" s="19">
        <f aca="true" t="shared" si="2" ref="F65:F81">G65/E65</f>
        <v>0.5609228550829127</v>
      </c>
      <c r="G65" s="9">
        <f aca="true" t="shared" si="3" ref="G65:G81">D65-E65</f>
        <v>15560</v>
      </c>
    </row>
    <row r="66" spans="1:7" ht="15">
      <c r="A66" s="5"/>
      <c r="B66" s="5"/>
      <c r="C66" s="7" t="s">
        <v>35</v>
      </c>
      <c r="D66" s="9">
        <v>16416</v>
      </c>
      <c r="E66" s="9">
        <v>8355</v>
      </c>
      <c r="F66" s="19">
        <f t="shared" si="2"/>
        <v>0.9648114901256732</v>
      </c>
      <c r="G66" s="9">
        <f t="shared" si="3"/>
        <v>8061</v>
      </c>
    </row>
    <row r="67" spans="1:7" ht="15">
      <c r="A67" s="5"/>
      <c r="B67" s="5"/>
      <c r="C67" s="7" t="s">
        <v>2</v>
      </c>
      <c r="D67" s="9">
        <v>6067</v>
      </c>
      <c r="E67" s="9">
        <v>760</v>
      </c>
      <c r="F67" s="19">
        <f t="shared" si="2"/>
        <v>6.9828947368421055</v>
      </c>
      <c r="G67" s="9">
        <f t="shared" si="3"/>
        <v>5307</v>
      </c>
    </row>
    <row r="68" spans="1:7" ht="15">
      <c r="A68" s="5"/>
      <c r="B68" s="5"/>
      <c r="C68" s="7" t="s">
        <v>36</v>
      </c>
      <c r="D68" s="9">
        <f>2667.5+560</f>
        <v>3227.5</v>
      </c>
      <c r="E68" s="9">
        <v>60</v>
      </c>
      <c r="F68" s="19">
        <f>G68/E68</f>
        <v>52.791666666666664</v>
      </c>
      <c r="G68" s="9">
        <f>D68-E68</f>
        <v>3167.5</v>
      </c>
    </row>
    <row r="69" spans="1:7" ht="15">
      <c r="A69" s="5"/>
      <c r="B69" s="5"/>
      <c r="C69" s="7" t="s">
        <v>37</v>
      </c>
      <c r="D69" s="9">
        <v>2891</v>
      </c>
      <c r="E69" s="9">
        <v>1264</v>
      </c>
      <c r="F69" s="19">
        <f t="shared" si="2"/>
        <v>1.2871835443037976</v>
      </c>
      <c r="G69" s="9">
        <f t="shared" si="3"/>
        <v>1627</v>
      </c>
    </row>
    <row r="70" spans="1:7" ht="15">
      <c r="A70" s="5"/>
      <c r="B70" s="5"/>
      <c r="C70" s="7" t="s">
        <v>38</v>
      </c>
      <c r="D70" s="9">
        <v>2747</v>
      </c>
      <c r="E70" s="9">
        <v>10036.5</v>
      </c>
      <c r="F70" s="19">
        <f t="shared" si="2"/>
        <v>-0.7262990086185424</v>
      </c>
      <c r="G70" s="9">
        <f t="shared" si="3"/>
        <v>-7289.5</v>
      </c>
    </row>
    <row r="71" spans="1:7" ht="15">
      <c r="A71" s="5"/>
      <c r="B71" s="5"/>
      <c r="C71" s="7" t="s">
        <v>39</v>
      </c>
      <c r="D71" s="9">
        <v>1811</v>
      </c>
      <c r="E71" s="9">
        <v>9525</v>
      </c>
      <c r="F71" s="19">
        <f t="shared" si="2"/>
        <v>-0.8098687664041995</v>
      </c>
      <c r="G71" s="9">
        <f t="shared" si="3"/>
        <v>-7714</v>
      </c>
    </row>
    <row r="72" spans="1:7" ht="15">
      <c r="A72" s="5"/>
      <c r="B72" s="5"/>
      <c r="C72" s="7" t="s">
        <v>40</v>
      </c>
      <c r="D72" s="9">
        <v>1000</v>
      </c>
      <c r="E72" s="9">
        <v>6196.6</v>
      </c>
      <c r="F72" s="19">
        <f t="shared" si="2"/>
        <v>-0.8386211793564212</v>
      </c>
      <c r="G72" s="9">
        <f t="shared" si="3"/>
        <v>-5196.6</v>
      </c>
    </row>
    <row r="73" spans="1:7" ht="15">
      <c r="A73" s="5"/>
      <c r="B73" s="5"/>
      <c r="C73" s="7" t="s">
        <v>41</v>
      </c>
      <c r="D73" s="9">
        <v>637.5</v>
      </c>
      <c r="E73" s="9">
        <v>3786.5</v>
      </c>
      <c r="F73" s="31">
        <f t="shared" si="2"/>
        <v>-0.8316387164928034</v>
      </c>
      <c r="G73" s="9">
        <f t="shared" si="3"/>
        <v>-3149</v>
      </c>
    </row>
    <row r="74" spans="1:7" ht="15">
      <c r="A74" s="5"/>
      <c r="B74" s="5"/>
      <c r="C74" s="7" t="s">
        <v>42</v>
      </c>
      <c r="D74" s="9">
        <v>446.2</v>
      </c>
      <c r="E74" s="9">
        <v>4120.5</v>
      </c>
      <c r="F74" s="31">
        <f t="shared" si="2"/>
        <v>-0.8917121708530519</v>
      </c>
      <c r="G74" s="9">
        <f t="shared" si="3"/>
        <v>-3674.3</v>
      </c>
    </row>
    <row r="75" spans="1:7" ht="15">
      <c r="A75" s="5"/>
      <c r="B75" s="5"/>
      <c r="C75" s="7" t="s">
        <v>43</v>
      </c>
      <c r="D75" s="9">
        <v>390</v>
      </c>
      <c r="E75" s="9">
        <v>36807.1</v>
      </c>
      <c r="F75" s="31">
        <f t="shared" si="2"/>
        <v>-0.9894042182079001</v>
      </c>
      <c r="G75" s="9">
        <f t="shared" si="3"/>
        <v>-36417.1</v>
      </c>
    </row>
    <row r="76" spans="1:7" ht="15">
      <c r="A76" s="5"/>
      <c r="B76" s="5"/>
      <c r="C76" s="7" t="s">
        <v>44</v>
      </c>
      <c r="D76" s="9">
        <v>300</v>
      </c>
      <c r="E76" s="9">
        <v>1780</v>
      </c>
      <c r="F76" s="19">
        <f t="shared" si="2"/>
        <v>-0.8314606741573034</v>
      </c>
      <c r="G76" s="9">
        <f t="shared" si="3"/>
        <v>-1480</v>
      </c>
    </row>
    <row r="77" spans="1:7" ht="15">
      <c r="A77" s="5"/>
      <c r="B77" s="5"/>
      <c r="C77" s="7" t="s">
        <v>45</v>
      </c>
      <c r="D77" s="9">
        <v>261</v>
      </c>
      <c r="E77" s="9">
        <v>543</v>
      </c>
      <c r="F77" s="19">
        <f t="shared" si="2"/>
        <v>-0.5193370165745856</v>
      </c>
      <c r="G77" s="9">
        <f t="shared" si="3"/>
        <v>-282</v>
      </c>
    </row>
    <row r="78" spans="1:7" ht="15">
      <c r="A78" s="5"/>
      <c r="B78" s="5"/>
      <c r="C78" s="7" t="s">
        <v>46</v>
      </c>
      <c r="D78" s="9">
        <v>102</v>
      </c>
      <c r="E78" s="9">
        <v>195</v>
      </c>
      <c r="F78" s="19">
        <f t="shared" si="2"/>
        <v>-0.47692307692307695</v>
      </c>
      <c r="G78" s="9">
        <f t="shared" si="3"/>
        <v>-93</v>
      </c>
    </row>
    <row r="79" spans="1:7" ht="15">
      <c r="A79" s="5"/>
      <c r="B79" s="5"/>
      <c r="C79" s="7" t="s">
        <v>47</v>
      </c>
      <c r="D79" s="9">
        <v>0</v>
      </c>
      <c r="E79" s="9">
        <v>3934</v>
      </c>
      <c r="F79" s="19">
        <f t="shared" si="2"/>
        <v>-1</v>
      </c>
      <c r="G79" s="9">
        <f t="shared" si="3"/>
        <v>-3934</v>
      </c>
    </row>
    <row r="80" spans="1:7" ht="15">
      <c r="A80" s="5"/>
      <c r="B80" s="5"/>
      <c r="C80" s="7" t="s">
        <v>48</v>
      </c>
      <c r="D80" s="9">
        <v>0</v>
      </c>
      <c r="E80" s="9">
        <v>768</v>
      </c>
      <c r="F80" s="19">
        <f t="shared" si="2"/>
        <v>-1</v>
      </c>
      <c r="G80" s="9">
        <f t="shared" si="3"/>
        <v>-768</v>
      </c>
    </row>
    <row r="81" spans="1:7" ht="15">
      <c r="A81" s="5"/>
      <c r="B81" s="5"/>
      <c r="C81" s="7" t="s">
        <v>49</v>
      </c>
      <c r="D81" s="9">
        <v>0</v>
      </c>
      <c r="E81" s="9">
        <v>340</v>
      </c>
      <c r="F81" s="19">
        <f t="shared" si="2"/>
        <v>-1</v>
      </c>
      <c r="G81" s="9">
        <f t="shared" si="3"/>
        <v>-340</v>
      </c>
    </row>
    <row r="82" spans="1:7" ht="15">
      <c r="A82" s="5"/>
      <c r="B82" s="5"/>
      <c r="C82" s="25"/>
      <c r="D82" s="26"/>
      <c r="E82" s="26"/>
      <c r="F82" s="27"/>
      <c r="G82" s="28"/>
    </row>
    <row r="83" spans="1:7" ht="15">
      <c r="A83" s="6"/>
      <c r="B83" s="6"/>
      <c r="C83" s="10" t="s">
        <v>0</v>
      </c>
      <c r="D83" s="9">
        <f>SUM(D65:D81)</f>
        <v>79596.2</v>
      </c>
      <c r="E83" s="9">
        <f>SUM(E65:E81)</f>
        <v>116211.20000000001</v>
      </c>
      <c r="F83" s="19">
        <f>G83/E83</f>
        <v>-0.31507290175129427</v>
      </c>
      <c r="G83" s="9">
        <f>D83-E83</f>
        <v>-36615.000000000015</v>
      </c>
    </row>
    <row r="85" spans="1:7" ht="30">
      <c r="A85" s="16">
        <v>9</v>
      </c>
      <c r="B85" s="22" t="s">
        <v>50</v>
      </c>
      <c r="C85" s="29"/>
      <c r="D85" s="8">
        <v>2018</v>
      </c>
      <c r="E85" s="8">
        <v>2017</v>
      </c>
      <c r="F85" s="18" t="s">
        <v>6</v>
      </c>
      <c r="G85" s="18" t="s">
        <v>7</v>
      </c>
    </row>
    <row r="86" spans="1:7" ht="15">
      <c r="A86" s="6"/>
      <c r="B86" s="6"/>
      <c r="C86" s="6"/>
      <c r="D86" s="9">
        <v>27436.2</v>
      </c>
      <c r="E86" s="9">
        <v>26834.5</v>
      </c>
      <c r="F86" s="19">
        <f>G86/E86</f>
        <v>0.022422627587620442</v>
      </c>
      <c r="G86" s="9">
        <f>D86-E86</f>
        <v>601.7000000000007</v>
      </c>
    </row>
    <row r="88" spans="1:7" ht="30">
      <c r="A88" s="16">
        <v>10</v>
      </c>
      <c r="B88" s="4" t="s">
        <v>51</v>
      </c>
      <c r="C88" s="29"/>
      <c r="D88" s="8">
        <v>2018</v>
      </c>
      <c r="E88" s="8">
        <v>2017</v>
      </c>
      <c r="F88" s="18" t="s">
        <v>6</v>
      </c>
      <c r="G88" s="18" t="s">
        <v>7</v>
      </c>
    </row>
    <row r="89" spans="1:7" ht="15">
      <c r="A89" s="6"/>
      <c r="B89" s="6"/>
      <c r="C89" s="6"/>
      <c r="D89" s="9">
        <v>0</v>
      </c>
      <c r="E89" s="9">
        <v>35500</v>
      </c>
      <c r="F89" s="19" t="s">
        <v>1</v>
      </c>
      <c r="G89" s="9">
        <f>D89-E89</f>
        <v>-35500</v>
      </c>
    </row>
    <row r="91" spans="1:7" ht="30">
      <c r="A91" s="4"/>
      <c r="B91" s="15" t="s">
        <v>52</v>
      </c>
      <c r="C91" s="29"/>
      <c r="D91" s="8">
        <v>2018</v>
      </c>
      <c r="E91" s="8">
        <v>2017</v>
      </c>
      <c r="F91" s="18" t="s">
        <v>6</v>
      </c>
      <c r="G91" s="18" t="s">
        <v>7</v>
      </c>
    </row>
    <row r="92" spans="1:7" ht="15">
      <c r="A92" s="6"/>
      <c r="B92" s="6"/>
      <c r="C92" s="6"/>
      <c r="D92" s="9">
        <f>D13+D40+D16+D53+D62+D56+D59+D83+D89+D86</f>
        <v>4489811.600000001</v>
      </c>
      <c r="E92" s="9">
        <f>E13+E40+E16+E53+E62+E56+E59+E83+E89+E86</f>
        <v>4738515.38</v>
      </c>
      <c r="F92" s="21">
        <f>G92/E92</f>
        <v>-0.05248559096161451</v>
      </c>
      <c r="G92" s="9">
        <f>D92-E92</f>
        <v>-248703.77999999933</v>
      </c>
    </row>
    <row r="93" spans="2:5" ht="15">
      <c r="B93" s="12"/>
      <c r="C93" s="12"/>
      <c r="D93" s="14"/>
      <c r="E93" s="14"/>
    </row>
    <row r="94" spans="1:7" ht="30">
      <c r="A94" s="4"/>
      <c r="B94" s="4" t="s">
        <v>53</v>
      </c>
      <c r="C94" s="29"/>
      <c r="D94" s="8">
        <v>2018</v>
      </c>
      <c r="E94" s="8">
        <v>2017</v>
      </c>
      <c r="F94" s="18" t="s">
        <v>6</v>
      </c>
      <c r="G94" s="18" t="s">
        <v>7</v>
      </c>
    </row>
    <row r="95" spans="1:7" ht="15">
      <c r="A95" s="6"/>
      <c r="B95" s="6"/>
      <c r="C95" s="6"/>
      <c r="D95" s="9">
        <v>4582402.09</v>
      </c>
      <c r="E95" s="9">
        <v>4792380.79</v>
      </c>
      <c r="F95" s="21">
        <f>G95/E95</f>
        <v>-0.0438151117787116</v>
      </c>
      <c r="G95" s="9">
        <f>D95-E95</f>
        <v>-209978.7000000002</v>
      </c>
    </row>
    <row r="98" spans="3:4" ht="15">
      <c r="C98" s="42" t="s">
        <v>54</v>
      </c>
      <c r="D98" s="42"/>
    </row>
    <row r="99" spans="3:4" ht="15">
      <c r="C99" s="7" t="s">
        <v>55</v>
      </c>
      <c r="D99" s="9">
        <v>18154.05</v>
      </c>
    </row>
    <row r="100" spans="3:7" ht="15">
      <c r="C100" s="7" t="s">
        <v>68</v>
      </c>
      <c r="D100" s="9">
        <v>6698.72</v>
      </c>
      <c r="F100" s="35"/>
      <c r="G100" s="36"/>
    </row>
    <row r="101" spans="3:4" ht="15">
      <c r="C101" s="7" t="s">
        <v>56</v>
      </c>
      <c r="D101" s="9">
        <v>4100</v>
      </c>
    </row>
    <row r="102" spans="3:4" ht="30">
      <c r="C102" s="33" t="s">
        <v>57</v>
      </c>
      <c r="D102" s="9">
        <v>500</v>
      </c>
    </row>
    <row r="104" spans="3:7" ht="30">
      <c r="C104" s="7" t="s">
        <v>58</v>
      </c>
      <c r="D104" s="8">
        <v>2018</v>
      </c>
      <c r="E104" s="8">
        <v>2017</v>
      </c>
      <c r="F104" s="18" t="s">
        <v>6</v>
      </c>
      <c r="G104" s="18" t="s">
        <v>7</v>
      </c>
    </row>
    <row r="105" spans="3:7" ht="15">
      <c r="C105" s="7" t="s">
        <v>36</v>
      </c>
      <c r="D105" s="9">
        <f>2667.5+560</f>
        <v>3227.5</v>
      </c>
      <c r="E105" s="9">
        <v>60</v>
      </c>
      <c r="F105" s="19">
        <f>G105/E105</f>
        <v>52.791666666666664</v>
      </c>
      <c r="G105" s="9">
        <f>D105-E105</f>
        <v>3167.5</v>
      </c>
    </row>
    <row r="106" spans="3:7" ht="15">
      <c r="C106" s="4" t="s">
        <v>59</v>
      </c>
      <c r="D106" s="9">
        <v>268318.2</v>
      </c>
      <c r="E106" s="9">
        <v>121748</v>
      </c>
      <c r="F106" s="19">
        <f>G106/E106</f>
        <v>1.2038817886125441</v>
      </c>
      <c r="G106" s="9">
        <f>D106-E106</f>
        <v>146570.2</v>
      </c>
    </row>
    <row r="107" spans="3:7" ht="15">
      <c r="C107" s="7" t="s">
        <v>31</v>
      </c>
      <c r="D107" s="9">
        <v>391512.4</v>
      </c>
      <c r="E107" s="9">
        <v>257780.48</v>
      </c>
      <c r="F107" s="31">
        <f>G107/E107</f>
        <v>0.5187821824212602</v>
      </c>
      <c r="G107" s="9">
        <f>D107-E107</f>
        <v>133731.92</v>
      </c>
    </row>
    <row r="108" spans="3:7" ht="15">
      <c r="C108" s="4" t="s">
        <v>60</v>
      </c>
      <c r="D108" s="9">
        <v>166917.16</v>
      </c>
      <c r="E108" s="9">
        <v>124324.01</v>
      </c>
      <c r="F108" s="31">
        <f>G108/E108</f>
        <v>0.34259794226392803</v>
      </c>
      <c r="G108" s="9">
        <f>D108-E108</f>
        <v>42593.15000000001</v>
      </c>
    </row>
    <row r="109" spans="3:7" ht="15">
      <c r="C109" s="7" t="s">
        <v>9</v>
      </c>
      <c r="D109" s="9">
        <v>904758.5</v>
      </c>
      <c r="E109" s="9">
        <v>807910.5</v>
      </c>
      <c r="F109" s="19">
        <f>G109/E109</f>
        <v>0.1198746643347252</v>
      </c>
      <c r="G109" s="9">
        <f>D109-E109</f>
        <v>96848</v>
      </c>
    </row>
    <row r="111" spans="3:7" ht="30">
      <c r="C111" s="7" t="s">
        <v>61</v>
      </c>
      <c r="D111" s="8">
        <v>2018</v>
      </c>
      <c r="E111" s="8">
        <v>2017</v>
      </c>
      <c r="F111" s="18" t="s">
        <v>6</v>
      </c>
      <c r="G111" s="18" t="s">
        <v>7</v>
      </c>
    </row>
    <row r="112" spans="3:7" ht="15">
      <c r="C112" s="5" t="s">
        <v>32</v>
      </c>
      <c r="D112" s="9">
        <v>91888.7</v>
      </c>
      <c r="E112" s="9">
        <v>350363.4</v>
      </c>
      <c r="F112" s="19">
        <f>G112/E112</f>
        <v>-0.7377331650509157</v>
      </c>
      <c r="G112" s="9">
        <f>D112-E112</f>
        <v>-258474.7</v>
      </c>
    </row>
    <row r="113" spans="3:7" ht="15">
      <c r="C113" s="7" t="s">
        <v>67</v>
      </c>
      <c r="D113" s="9">
        <f>127202+5710</f>
        <v>132912</v>
      </c>
      <c r="E113" s="9">
        <v>228775</v>
      </c>
      <c r="F113" s="19">
        <f>G113/E113</f>
        <v>-0.4190274286963173</v>
      </c>
      <c r="G113" s="9">
        <f>D113-E113</f>
        <v>-95863</v>
      </c>
    </row>
    <row r="114" spans="3:7" ht="15">
      <c r="C114" s="34" t="s">
        <v>11</v>
      </c>
      <c r="D114" s="9">
        <v>772323.53</v>
      </c>
      <c r="E114" s="9">
        <v>866300.06</v>
      </c>
      <c r="F114" s="19">
        <f>G114/E114</f>
        <v>-0.10848034571300852</v>
      </c>
      <c r="G114" s="9">
        <f>D114-E114</f>
        <v>-93976.53000000003</v>
      </c>
    </row>
    <row r="118" spans="4:6" ht="15">
      <c r="D118" s="1"/>
      <c r="E118" s="1"/>
      <c r="F118" s="1"/>
    </row>
  </sheetData>
  <sheetProtection/>
  <mergeCells count="2">
    <mergeCell ref="A3:G3"/>
    <mergeCell ref="C98:D98"/>
  </mergeCells>
  <printOptions/>
  <pageMargins left="0.2362204724409449" right="0.2362204724409449" top="0.15748031496062992" bottom="0.5511811023622047" header="0.31496062992125984" footer="0.31496062992125984"/>
  <pageSetup fitToHeight="0" fitToWidth="1" horizontalDpi="300" verticalDpi="300" orientation="portrait" paperSize="9" scale="83" r:id="rId1"/>
  <headerFooter>
    <oddFooter>&amp;RPrepared by İzzet Adiloğlu, Trade Development Specialist</oddFooter>
  </headerFooter>
  <ignoredErrors>
    <ignoredError sqref="D13:E13 D83:E83 D34:E34 D53:E5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KTTO</dc:creator>
  <cp:keywords/>
  <dc:description/>
  <cp:lastModifiedBy>Windows User</cp:lastModifiedBy>
  <cp:lastPrinted>2019-01-18T17:34:45Z</cp:lastPrinted>
  <dcterms:created xsi:type="dcterms:W3CDTF">2018-01-29T09:53:03Z</dcterms:created>
  <dcterms:modified xsi:type="dcterms:W3CDTF">2019-02-28T15:28:50Z</dcterms:modified>
  <cp:category/>
  <cp:version/>
  <cp:contentType/>
  <cp:contentStatus/>
</cp:coreProperties>
</file>