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syalarIA\01.MyDocs\01.YHT\05Veri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5" i="1" l="1"/>
  <c r="F175" i="1"/>
  <c r="G173" i="1"/>
  <c r="F173" i="1" s="1"/>
  <c r="G171" i="1"/>
  <c r="F171" i="1"/>
  <c r="G164" i="1"/>
  <c r="F164" i="1" s="1"/>
  <c r="G166" i="1"/>
  <c r="F166" i="1" s="1"/>
  <c r="G163" i="1"/>
  <c r="F163" i="1"/>
  <c r="G162" i="1"/>
  <c r="G167" i="1" s="1"/>
  <c r="F162" i="1" l="1"/>
  <c r="G176" i="1"/>
  <c r="D153" i="1" l="1"/>
  <c r="E152" i="1"/>
  <c r="E145" i="1"/>
  <c r="D159" i="1"/>
  <c r="E153" i="1"/>
  <c r="E148" i="1"/>
  <c r="E150" i="1"/>
  <c r="E151" i="1"/>
  <c r="E149" i="1"/>
  <c r="E147" i="1"/>
  <c r="E146" i="1"/>
  <c r="G141" i="1"/>
  <c r="F141" i="1" s="1"/>
  <c r="G135" i="1"/>
  <c r="F135" i="1" s="1"/>
  <c r="G132" i="1"/>
  <c r="F132" i="1" s="1"/>
  <c r="G129" i="1"/>
  <c r="F129" i="1" s="1"/>
  <c r="G126" i="1"/>
  <c r="F126" i="1" s="1"/>
  <c r="G123" i="1"/>
  <c r="F123" i="1" s="1"/>
  <c r="G120" i="1"/>
  <c r="F120" i="1"/>
  <c r="G117" i="1"/>
  <c r="F117" i="1" s="1"/>
  <c r="G114" i="1"/>
  <c r="F114" i="1" s="1"/>
  <c r="G111" i="1"/>
  <c r="F111" i="1" s="1"/>
  <c r="E108" i="1"/>
  <c r="D108" i="1"/>
  <c r="G106" i="1"/>
  <c r="G105" i="1"/>
  <c r="G102" i="1"/>
  <c r="F102" i="1" s="1"/>
  <c r="G99" i="1"/>
  <c r="F99" i="1" s="1"/>
  <c r="E96" i="1"/>
  <c r="D96" i="1"/>
  <c r="G94" i="1"/>
  <c r="F94" i="1" s="1"/>
  <c r="G93" i="1"/>
  <c r="F93" i="1"/>
  <c r="G92" i="1"/>
  <c r="F92" i="1" s="1"/>
  <c r="G91" i="1"/>
  <c r="F91" i="1"/>
  <c r="G90" i="1"/>
  <c r="F90" i="1" s="1"/>
  <c r="G89" i="1"/>
  <c r="F89" i="1" s="1"/>
  <c r="G88" i="1"/>
  <c r="F88" i="1" s="1"/>
  <c r="G87" i="1"/>
  <c r="F87" i="1" s="1"/>
  <c r="G86" i="1"/>
  <c r="F86" i="1" s="1"/>
  <c r="G85" i="1"/>
  <c r="F85" i="1"/>
  <c r="G84" i="1"/>
  <c r="F84" i="1" s="1"/>
  <c r="G83" i="1"/>
  <c r="F83" i="1" s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/>
  <c r="E74" i="1"/>
  <c r="D74" i="1"/>
  <c r="G72" i="1"/>
  <c r="F72" i="1"/>
  <c r="G71" i="1"/>
  <c r="F71" i="1" s="1"/>
  <c r="G70" i="1"/>
  <c r="F70" i="1" s="1"/>
  <c r="G69" i="1"/>
  <c r="F69" i="1" s="1"/>
  <c r="G66" i="1"/>
  <c r="F66" i="1" s="1"/>
  <c r="G63" i="1"/>
  <c r="F63" i="1" s="1"/>
  <c r="E60" i="1"/>
  <c r="D60" i="1"/>
  <c r="G58" i="1"/>
  <c r="F58" i="1" s="1"/>
  <c r="G57" i="1"/>
  <c r="F57" i="1" s="1"/>
  <c r="G56" i="1"/>
  <c r="F56" i="1"/>
  <c r="G55" i="1"/>
  <c r="F55" i="1" s="1"/>
  <c r="G54" i="1"/>
  <c r="F54" i="1" s="1"/>
  <c r="G53" i="1"/>
  <c r="F53" i="1" s="1"/>
  <c r="G52" i="1"/>
  <c r="F52" i="1" s="1"/>
  <c r="G49" i="1"/>
  <c r="F49" i="1" s="1"/>
  <c r="G46" i="1"/>
  <c r="F46" i="1" s="1"/>
  <c r="G43" i="1"/>
  <c r="F43" i="1" s="1"/>
  <c r="G37" i="1"/>
  <c r="F37" i="1" s="1"/>
  <c r="G34" i="1"/>
  <c r="F34" i="1" s="1"/>
  <c r="G31" i="1"/>
  <c r="F31" i="1" s="1"/>
  <c r="E28" i="1"/>
  <c r="E40" i="1" s="1"/>
  <c r="D28" i="1"/>
  <c r="D40" i="1" s="1"/>
  <c r="G26" i="1"/>
  <c r="F26" i="1" s="1"/>
  <c r="G25" i="1"/>
  <c r="F25" i="1" s="1"/>
  <c r="G24" i="1"/>
  <c r="F24" i="1" s="1"/>
  <c r="G23" i="1"/>
  <c r="F23" i="1" s="1"/>
  <c r="G22" i="1"/>
  <c r="F22" i="1" s="1"/>
  <c r="G21" i="1"/>
  <c r="F21" i="1" s="1"/>
  <c r="G16" i="1"/>
  <c r="F16" i="1" s="1"/>
  <c r="E13" i="1"/>
  <c r="D13" i="1"/>
  <c r="G11" i="1"/>
  <c r="F11" i="1" s="1"/>
  <c r="G10" i="1"/>
  <c r="F10" i="1" s="1"/>
  <c r="G9" i="1"/>
  <c r="F9" i="1" s="1"/>
  <c r="G8" i="1"/>
  <c r="G7" i="1"/>
  <c r="F7" i="1" s="1"/>
  <c r="G6" i="1"/>
  <c r="F6" i="1" s="1"/>
  <c r="E138" i="1" l="1"/>
  <c r="D138" i="1"/>
  <c r="G138" i="1" s="1"/>
  <c r="F138" i="1" s="1"/>
  <c r="G96" i="1"/>
  <c r="F96" i="1" s="1"/>
  <c r="G60" i="1"/>
  <c r="F60" i="1" s="1"/>
  <c r="G28" i="1"/>
  <c r="F28" i="1" s="1"/>
  <c r="G40" i="1"/>
  <c r="F40" i="1" s="1"/>
  <c r="G74" i="1"/>
  <c r="F74" i="1" s="1"/>
  <c r="G13" i="1"/>
  <c r="F13" i="1" s="1"/>
  <c r="G108" i="1"/>
</calcChain>
</file>

<file path=xl/sharedStrings.xml><?xml version="1.0" encoding="utf-8"?>
<sst xmlns="http://schemas.openxmlformats.org/spreadsheetml/2006/main" count="182" uniqueCount="105">
  <si>
    <t>-</t>
  </si>
  <si>
    <t>Kolakas</t>
  </si>
  <si>
    <t>(7)</t>
  </si>
  <si>
    <t>(4)</t>
  </si>
  <si>
    <t>(5)</t>
  </si>
  <si>
    <t>(9)</t>
  </si>
  <si>
    <t>(11)</t>
  </si>
  <si>
    <t>(12)</t>
  </si>
  <si>
    <t>(10)</t>
  </si>
  <si>
    <t>(14)</t>
  </si>
  <si>
    <t xml:space="preserve">Comparison of the Statistics for Sales Over the Green Line for Years 2020 and 2019 </t>
  </si>
  <si>
    <t>Update :</t>
  </si>
  <si>
    <t>Plastic Products</t>
  </si>
  <si>
    <t>Plastic bottles, caps and similar products</t>
  </si>
  <si>
    <t>Plastic bags, boxes and similar products</t>
  </si>
  <si>
    <t>Plastic pipe</t>
  </si>
  <si>
    <t>Plastic doors and windows</t>
  </si>
  <si>
    <t>Plastic water tanks</t>
  </si>
  <si>
    <t>Plastic shutters,blinds and similar products</t>
  </si>
  <si>
    <t>Total</t>
  </si>
  <si>
    <t>Fresh fish</t>
  </si>
  <si>
    <t>Fresh Fish</t>
  </si>
  <si>
    <t>Change in
percentage</t>
  </si>
  <si>
    <t>Change in
amount</t>
  </si>
  <si>
    <t>Construction Materials</t>
  </si>
  <si>
    <t>Articles of stones</t>
  </si>
  <si>
    <t>Marble products</t>
  </si>
  <si>
    <t>Traventine products</t>
  </si>
  <si>
    <t>Mosaic products</t>
  </si>
  <si>
    <t>Granite products</t>
  </si>
  <si>
    <t>Yellowstone products</t>
  </si>
  <si>
    <t>Concrete tiles</t>
  </si>
  <si>
    <t>Sub-total</t>
  </si>
  <si>
    <t>Ceramic products</t>
  </si>
  <si>
    <t>Ceramic bricks</t>
  </si>
  <si>
    <t>Metal products</t>
  </si>
  <si>
    <t>Sandwich panel</t>
  </si>
  <si>
    <t>Aluminum products</t>
  </si>
  <si>
    <t>Aluminum windows, doors</t>
  </si>
  <si>
    <t>Prefabricated Container</t>
  </si>
  <si>
    <t>Wooden Furniture</t>
  </si>
  <si>
    <t>Mattresses</t>
  </si>
  <si>
    <t>Waste/Scarp Products</t>
  </si>
  <si>
    <t>Waste vegetable oil</t>
  </si>
  <si>
    <t>Scrap lead (in blocks)</t>
  </si>
  <si>
    <t>Waste &amp; scrap of paper and paperboard</t>
  </si>
  <si>
    <t>Scrap copper</t>
  </si>
  <si>
    <t>Scrap aluminum</t>
  </si>
  <si>
    <t>Scrap brass</t>
  </si>
  <si>
    <t>Waste &amp; scrap plastics</t>
  </si>
  <si>
    <t>Potato</t>
  </si>
  <si>
    <t>Vetches (Vigo)</t>
  </si>
  <si>
    <t>Construction Chemicals</t>
  </si>
  <si>
    <t>Thinner</t>
  </si>
  <si>
    <t>Tile adhesive</t>
  </si>
  <si>
    <t>Plaster</t>
  </si>
  <si>
    <t>Paint</t>
  </si>
  <si>
    <t>Vegetable &amp; Fruits</t>
  </si>
  <si>
    <t>Pomegranate</t>
  </si>
  <si>
    <t>Onion</t>
  </si>
  <si>
    <t>Watermelon</t>
  </si>
  <si>
    <t>Asparagus</t>
  </si>
  <si>
    <t>Beans</t>
  </si>
  <si>
    <t xml:space="preserve">Lettuce </t>
  </si>
  <si>
    <t>Cauliflower</t>
  </si>
  <si>
    <t>Cabbage</t>
  </si>
  <si>
    <t>Carrot</t>
  </si>
  <si>
    <t>Artichoke</t>
  </si>
  <si>
    <t>Green peas</t>
  </si>
  <si>
    <t>Courgette</t>
  </si>
  <si>
    <t>Cucumber</t>
  </si>
  <si>
    <t>Beetroot</t>
  </si>
  <si>
    <t>Strawberry</t>
  </si>
  <si>
    <t>Olives</t>
  </si>
  <si>
    <t>Pumpkin</t>
  </si>
  <si>
    <t xml:space="preserve">Curtains, interior blinds and similar products </t>
  </si>
  <si>
    <t>Wet Wipes</t>
  </si>
  <si>
    <t>Soap and Disinfectant</t>
  </si>
  <si>
    <t>Hand disinfectant</t>
  </si>
  <si>
    <t>Soap</t>
  </si>
  <si>
    <t>Electrical NYA Cable</t>
  </si>
  <si>
    <t>Hotel Slippers</t>
  </si>
  <si>
    <t>Paper Towel and Toilet Paper</t>
  </si>
  <si>
    <t>Ceramic Giftware</t>
  </si>
  <si>
    <t>Cushion, Pillow, Pouffe</t>
  </si>
  <si>
    <t>Basketware and
Wicker Work</t>
  </si>
  <si>
    <t>Solar Collector Panel</t>
  </si>
  <si>
    <t>Farming Equipment</t>
  </si>
  <si>
    <t>Awning, Sunshade</t>
  </si>
  <si>
    <t>Total of the list</t>
  </si>
  <si>
    <t>General Total Amount</t>
  </si>
  <si>
    <t>The Most Traded Products in 2020</t>
  </si>
  <si>
    <t>Share</t>
  </si>
  <si>
    <t>Some New Goods In 2020</t>
  </si>
  <si>
    <t>Amount</t>
  </si>
  <si>
    <t>Some Increasing Goods</t>
  </si>
  <si>
    <t>Some Decreasing Goods</t>
  </si>
  <si>
    <t>Plastic products</t>
  </si>
  <si>
    <t>Construction materials</t>
  </si>
  <si>
    <t>Wooden furniture</t>
  </si>
  <si>
    <t>Prefabricated container</t>
  </si>
  <si>
    <t>Waste/Scarp products</t>
  </si>
  <si>
    <t>Brood nest</t>
  </si>
  <si>
    <t>Construction chemicals</t>
  </si>
  <si>
    <t xml:space="preserve">Curtains, interior blinds &amp;similar products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</si>
</sst>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.00_-;\-[$€-2]\ * #,##0.00_-;_-[$€-2]\ * &quot;-&quot;??_-;_-@_-"/>
    <numFmt numFmtId="165" formatCode="0.0%"/>
    <numFmt numFmtId="166" formatCode="d/m/yy;@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9"/>
      <color indexed="8"/>
      <name val="Tahoma"/>
      <family val="2"/>
      <charset val="162"/>
    </font>
    <font>
      <i/>
      <sz val="7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9" fontId="1" fillId="0" borderId="5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1" fontId="0" fillId="0" borderId="5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9" fontId="1" fillId="0" borderId="2" xfId="1" applyFon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right" vertical="center"/>
    </xf>
    <xf numFmtId="164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right" vertical="center"/>
    </xf>
    <xf numFmtId="164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9" fontId="1" fillId="0" borderId="7" xfId="1" applyFont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9" fontId="1" fillId="0" borderId="0" xfId="1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9" fontId="1" fillId="0" borderId="5" xfId="1" applyNumberFormat="1" applyFont="1" applyBorder="1" applyAlignment="1">
      <alignment horizontal="center" vertical="center"/>
    </xf>
    <xf numFmtId="10" fontId="1" fillId="0" borderId="0" xfId="1" applyNumberFormat="1" applyFont="1" applyAlignment="1">
      <alignment vertical="center"/>
    </xf>
    <xf numFmtId="0" fontId="0" fillId="0" borderId="5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horizontal="left" vertical="center"/>
    </xf>
    <xf numFmtId="0" fontId="4" fillId="0" borderId="5" xfId="0" applyFont="1" applyBorder="1" applyAlignment="1" applyProtection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Border="1" applyAlignment="1">
      <alignment horizontal="center" vertical="center" wrapText="1"/>
    </xf>
    <xf numFmtId="165" fontId="1" fillId="0" borderId="0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8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2.7109375" style="1" bestFit="1" customWidth="1"/>
    <col min="2" max="2" width="24.140625" style="1" customWidth="1"/>
    <col min="3" max="3" width="38.42578125" style="1" bestFit="1" customWidth="1"/>
    <col min="4" max="5" width="14.7109375" style="3" bestFit="1" customWidth="1"/>
    <col min="6" max="6" width="11" style="4" bestFit="1" customWidth="1"/>
    <col min="7" max="7" width="14.5703125" style="1" bestFit="1" customWidth="1"/>
    <col min="8" max="8" width="9.140625" style="1"/>
    <col min="9" max="9" width="17.28515625" style="1" bestFit="1" customWidth="1"/>
    <col min="10" max="10" width="5.28515625" style="1" bestFit="1" customWidth="1"/>
    <col min="11" max="256" width="9.140625" style="1"/>
    <col min="257" max="257" width="12.7109375" style="1" bestFit="1" customWidth="1"/>
    <col min="258" max="258" width="24.140625" style="1" customWidth="1"/>
    <col min="259" max="259" width="38.42578125" style="1" bestFit="1" customWidth="1"/>
    <col min="260" max="261" width="14.7109375" style="1" bestFit="1" customWidth="1"/>
    <col min="262" max="262" width="11" style="1" bestFit="1" customWidth="1"/>
    <col min="263" max="263" width="14.5703125" style="1" bestFit="1" customWidth="1"/>
    <col min="264" max="264" width="9.140625" style="1"/>
    <col min="265" max="265" width="17.28515625" style="1" bestFit="1" customWidth="1"/>
    <col min="266" max="266" width="5.28515625" style="1" bestFit="1" customWidth="1"/>
    <col min="267" max="512" width="9.140625" style="1"/>
    <col min="513" max="513" width="12.7109375" style="1" bestFit="1" customWidth="1"/>
    <col min="514" max="514" width="24.140625" style="1" customWidth="1"/>
    <col min="515" max="515" width="38.42578125" style="1" bestFit="1" customWidth="1"/>
    <col min="516" max="517" width="14.7109375" style="1" bestFit="1" customWidth="1"/>
    <col min="518" max="518" width="11" style="1" bestFit="1" customWidth="1"/>
    <col min="519" max="519" width="14.5703125" style="1" bestFit="1" customWidth="1"/>
    <col min="520" max="520" width="9.140625" style="1"/>
    <col min="521" max="521" width="17.28515625" style="1" bestFit="1" customWidth="1"/>
    <col min="522" max="522" width="5.28515625" style="1" bestFit="1" customWidth="1"/>
    <col min="523" max="768" width="9.140625" style="1"/>
    <col min="769" max="769" width="12.7109375" style="1" bestFit="1" customWidth="1"/>
    <col min="770" max="770" width="24.140625" style="1" customWidth="1"/>
    <col min="771" max="771" width="38.42578125" style="1" bestFit="1" customWidth="1"/>
    <col min="772" max="773" width="14.7109375" style="1" bestFit="1" customWidth="1"/>
    <col min="774" max="774" width="11" style="1" bestFit="1" customWidth="1"/>
    <col min="775" max="775" width="14.5703125" style="1" bestFit="1" customWidth="1"/>
    <col min="776" max="776" width="9.140625" style="1"/>
    <col min="777" max="777" width="17.28515625" style="1" bestFit="1" customWidth="1"/>
    <col min="778" max="778" width="5.28515625" style="1" bestFit="1" customWidth="1"/>
    <col min="779" max="1024" width="9.140625" style="1"/>
    <col min="1025" max="1025" width="12.7109375" style="1" bestFit="1" customWidth="1"/>
    <col min="1026" max="1026" width="24.140625" style="1" customWidth="1"/>
    <col min="1027" max="1027" width="38.42578125" style="1" bestFit="1" customWidth="1"/>
    <col min="1028" max="1029" width="14.7109375" style="1" bestFit="1" customWidth="1"/>
    <col min="1030" max="1030" width="11" style="1" bestFit="1" customWidth="1"/>
    <col min="1031" max="1031" width="14.5703125" style="1" bestFit="1" customWidth="1"/>
    <col min="1032" max="1032" width="9.140625" style="1"/>
    <col min="1033" max="1033" width="17.28515625" style="1" bestFit="1" customWidth="1"/>
    <col min="1034" max="1034" width="5.28515625" style="1" bestFit="1" customWidth="1"/>
    <col min="1035" max="1280" width="9.140625" style="1"/>
    <col min="1281" max="1281" width="12.7109375" style="1" bestFit="1" customWidth="1"/>
    <col min="1282" max="1282" width="24.140625" style="1" customWidth="1"/>
    <col min="1283" max="1283" width="38.42578125" style="1" bestFit="1" customWidth="1"/>
    <col min="1284" max="1285" width="14.7109375" style="1" bestFit="1" customWidth="1"/>
    <col min="1286" max="1286" width="11" style="1" bestFit="1" customWidth="1"/>
    <col min="1287" max="1287" width="14.5703125" style="1" bestFit="1" customWidth="1"/>
    <col min="1288" max="1288" width="9.140625" style="1"/>
    <col min="1289" max="1289" width="17.28515625" style="1" bestFit="1" customWidth="1"/>
    <col min="1290" max="1290" width="5.28515625" style="1" bestFit="1" customWidth="1"/>
    <col min="1291" max="1536" width="9.140625" style="1"/>
    <col min="1537" max="1537" width="12.7109375" style="1" bestFit="1" customWidth="1"/>
    <col min="1538" max="1538" width="24.140625" style="1" customWidth="1"/>
    <col min="1539" max="1539" width="38.42578125" style="1" bestFit="1" customWidth="1"/>
    <col min="1540" max="1541" width="14.7109375" style="1" bestFit="1" customWidth="1"/>
    <col min="1542" max="1542" width="11" style="1" bestFit="1" customWidth="1"/>
    <col min="1543" max="1543" width="14.5703125" style="1" bestFit="1" customWidth="1"/>
    <col min="1544" max="1544" width="9.140625" style="1"/>
    <col min="1545" max="1545" width="17.28515625" style="1" bestFit="1" customWidth="1"/>
    <col min="1546" max="1546" width="5.28515625" style="1" bestFit="1" customWidth="1"/>
    <col min="1547" max="1792" width="9.140625" style="1"/>
    <col min="1793" max="1793" width="12.7109375" style="1" bestFit="1" customWidth="1"/>
    <col min="1794" max="1794" width="24.140625" style="1" customWidth="1"/>
    <col min="1795" max="1795" width="38.42578125" style="1" bestFit="1" customWidth="1"/>
    <col min="1796" max="1797" width="14.7109375" style="1" bestFit="1" customWidth="1"/>
    <col min="1798" max="1798" width="11" style="1" bestFit="1" customWidth="1"/>
    <col min="1799" max="1799" width="14.5703125" style="1" bestFit="1" customWidth="1"/>
    <col min="1800" max="1800" width="9.140625" style="1"/>
    <col min="1801" max="1801" width="17.28515625" style="1" bestFit="1" customWidth="1"/>
    <col min="1802" max="1802" width="5.28515625" style="1" bestFit="1" customWidth="1"/>
    <col min="1803" max="2048" width="9.140625" style="1"/>
    <col min="2049" max="2049" width="12.7109375" style="1" bestFit="1" customWidth="1"/>
    <col min="2050" max="2050" width="24.140625" style="1" customWidth="1"/>
    <col min="2051" max="2051" width="38.42578125" style="1" bestFit="1" customWidth="1"/>
    <col min="2052" max="2053" width="14.7109375" style="1" bestFit="1" customWidth="1"/>
    <col min="2054" max="2054" width="11" style="1" bestFit="1" customWidth="1"/>
    <col min="2055" max="2055" width="14.5703125" style="1" bestFit="1" customWidth="1"/>
    <col min="2056" max="2056" width="9.140625" style="1"/>
    <col min="2057" max="2057" width="17.28515625" style="1" bestFit="1" customWidth="1"/>
    <col min="2058" max="2058" width="5.28515625" style="1" bestFit="1" customWidth="1"/>
    <col min="2059" max="2304" width="9.140625" style="1"/>
    <col min="2305" max="2305" width="12.7109375" style="1" bestFit="1" customWidth="1"/>
    <col min="2306" max="2306" width="24.140625" style="1" customWidth="1"/>
    <col min="2307" max="2307" width="38.42578125" style="1" bestFit="1" customWidth="1"/>
    <col min="2308" max="2309" width="14.7109375" style="1" bestFit="1" customWidth="1"/>
    <col min="2310" max="2310" width="11" style="1" bestFit="1" customWidth="1"/>
    <col min="2311" max="2311" width="14.5703125" style="1" bestFit="1" customWidth="1"/>
    <col min="2312" max="2312" width="9.140625" style="1"/>
    <col min="2313" max="2313" width="17.28515625" style="1" bestFit="1" customWidth="1"/>
    <col min="2314" max="2314" width="5.28515625" style="1" bestFit="1" customWidth="1"/>
    <col min="2315" max="2560" width="9.140625" style="1"/>
    <col min="2561" max="2561" width="12.7109375" style="1" bestFit="1" customWidth="1"/>
    <col min="2562" max="2562" width="24.140625" style="1" customWidth="1"/>
    <col min="2563" max="2563" width="38.42578125" style="1" bestFit="1" customWidth="1"/>
    <col min="2564" max="2565" width="14.7109375" style="1" bestFit="1" customWidth="1"/>
    <col min="2566" max="2566" width="11" style="1" bestFit="1" customWidth="1"/>
    <col min="2567" max="2567" width="14.5703125" style="1" bestFit="1" customWidth="1"/>
    <col min="2568" max="2568" width="9.140625" style="1"/>
    <col min="2569" max="2569" width="17.28515625" style="1" bestFit="1" customWidth="1"/>
    <col min="2570" max="2570" width="5.28515625" style="1" bestFit="1" customWidth="1"/>
    <col min="2571" max="2816" width="9.140625" style="1"/>
    <col min="2817" max="2817" width="12.7109375" style="1" bestFit="1" customWidth="1"/>
    <col min="2818" max="2818" width="24.140625" style="1" customWidth="1"/>
    <col min="2819" max="2819" width="38.42578125" style="1" bestFit="1" customWidth="1"/>
    <col min="2820" max="2821" width="14.7109375" style="1" bestFit="1" customWidth="1"/>
    <col min="2822" max="2822" width="11" style="1" bestFit="1" customWidth="1"/>
    <col min="2823" max="2823" width="14.5703125" style="1" bestFit="1" customWidth="1"/>
    <col min="2824" max="2824" width="9.140625" style="1"/>
    <col min="2825" max="2825" width="17.28515625" style="1" bestFit="1" customWidth="1"/>
    <col min="2826" max="2826" width="5.28515625" style="1" bestFit="1" customWidth="1"/>
    <col min="2827" max="3072" width="9.140625" style="1"/>
    <col min="3073" max="3073" width="12.7109375" style="1" bestFit="1" customWidth="1"/>
    <col min="3074" max="3074" width="24.140625" style="1" customWidth="1"/>
    <col min="3075" max="3075" width="38.42578125" style="1" bestFit="1" customWidth="1"/>
    <col min="3076" max="3077" width="14.7109375" style="1" bestFit="1" customWidth="1"/>
    <col min="3078" max="3078" width="11" style="1" bestFit="1" customWidth="1"/>
    <col min="3079" max="3079" width="14.5703125" style="1" bestFit="1" customWidth="1"/>
    <col min="3080" max="3080" width="9.140625" style="1"/>
    <col min="3081" max="3081" width="17.28515625" style="1" bestFit="1" customWidth="1"/>
    <col min="3082" max="3082" width="5.28515625" style="1" bestFit="1" customWidth="1"/>
    <col min="3083" max="3328" width="9.140625" style="1"/>
    <col min="3329" max="3329" width="12.7109375" style="1" bestFit="1" customWidth="1"/>
    <col min="3330" max="3330" width="24.140625" style="1" customWidth="1"/>
    <col min="3331" max="3331" width="38.42578125" style="1" bestFit="1" customWidth="1"/>
    <col min="3332" max="3333" width="14.7109375" style="1" bestFit="1" customWidth="1"/>
    <col min="3334" max="3334" width="11" style="1" bestFit="1" customWidth="1"/>
    <col min="3335" max="3335" width="14.5703125" style="1" bestFit="1" customWidth="1"/>
    <col min="3336" max="3336" width="9.140625" style="1"/>
    <col min="3337" max="3337" width="17.28515625" style="1" bestFit="1" customWidth="1"/>
    <col min="3338" max="3338" width="5.28515625" style="1" bestFit="1" customWidth="1"/>
    <col min="3339" max="3584" width="9.140625" style="1"/>
    <col min="3585" max="3585" width="12.7109375" style="1" bestFit="1" customWidth="1"/>
    <col min="3586" max="3586" width="24.140625" style="1" customWidth="1"/>
    <col min="3587" max="3587" width="38.42578125" style="1" bestFit="1" customWidth="1"/>
    <col min="3588" max="3589" width="14.7109375" style="1" bestFit="1" customWidth="1"/>
    <col min="3590" max="3590" width="11" style="1" bestFit="1" customWidth="1"/>
    <col min="3591" max="3591" width="14.5703125" style="1" bestFit="1" customWidth="1"/>
    <col min="3592" max="3592" width="9.140625" style="1"/>
    <col min="3593" max="3593" width="17.28515625" style="1" bestFit="1" customWidth="1"/>
    <col min="3594" max="3594" width="5.28515625" style="1" bestFit="1" customWidth="1"/>
    <col min="3595" max="3840" width="9.140625" style="1"/>
    <col min="3841" max="3841" width="12.7109375" style="1" bestFit="1" customWidth="1"/>
    <col min="3842" max="3842" width="24.140625" style="1" customWidth="1"/>
    <col min="3843" max="3843" width="38.42578125" style="1" bestFit="1" customWidth="1"/>
    <col min="3844" max="3845" width="14.7109375" style="1" bestFit="1" customWidth="1"/>
    <col min="3846" max="3846" width="11" style="1" bestFit="1" customWidth="1"/>
    <col min="3847" max="3847" width="14.5703125" style="1" bestFit="1" customWidth="1"/>
    <col min="3848" max="3848" width="9.140625" style="1"/>
    <col min="3849" max="3849" width="17.28515625" style="1" bestFit="1" customWidth="1"/>
    <col min="3850" max="3850" width="5.28515625" style="1" bestFit="1" customWidth="1"/>
    <col min="3851" max="4096" width="9.140625" style="1"/>
    <col min="4097" max="4097" width="12.7109375" style="1" bestFit="1" customWidth="1"/>
    <col min="4098" max="4098" width="24.140625" style="1" customWidth="1"/>
    <col min="4099" max="4099" width="38.42578125" style="1" bestFit="1" customWidth="1"/>
    <col min="4100" max="4101" width="14.7109375" style="1" bestFit="1" customWidth="1"/>
    <col min="4102" max="4102" width="11" style="1" bestFit="1" customWidth="1"/>
    <col min="4103" max="4103" width="14.5703125" style="1" bestFit="1" customWidth="1"/>
    <col min="4104" max="4104" width="9.140625" style="1"/>
    <col min="4105" max="4105" width="17.28515625" style="1" bestFit="1" customWidth="1"/>
    <col min="4106" max="4106" width="5.28515625" style="1" bestFit="1" customWidth="1"/>
    <col min="4107" max="4352" width="9.140625" style="1"/>
    <col min="4353" max="4353" width="12.7109375" style="1" bestFit="1" customWidth="1"/>
    <col min="4354" max="4354" width="24.140625" style="1" customWidth="1"/>
    <col min="4355" max="4355" width="38.42578125" style="1" bestFit="1" customWidth="1"/>
    <col min="4356" max="4357" width="14.7109375" style="1" bestFit="1" customWidth="1"/>
    <col min="4358" max="4358" width="11" style="1" bestFit="1" customWidth="1"/>
    <col min="4359" max="4359" width="14.5703125" style="1" bestFit="1" customWidth="1"/>
    <col min="4360" max="4360" width="9.140625" style="1"/>
    <col min="4361" max="4361" width="17.28515625" style="1" bestFit="1" customWidth="1"/>
    <col min="4362" max="4362" width="5.28515625" style="1" bestFit="1" customWidth="1"/>
    <col min="4363" max="4608" width="9.140625" style="1"/>
    <col min="4609" max="4609" width="12.7109375" style="1" bestFit="1" customWidth="1"/>
    <col min="4610" max="4610" width="24.140625" style="1" customWidth="1"/>
    <col min="4611" max="4611" width="38.42578125" style="1" bestFit="1" customWidth="1"/>
    <col min="4612" max="4613" width="14.7109375" style="1" bestFit="1" customWidth="1"/>
    <col min="4614" max="4614" width="11" style="1" bestFit="1" customWidth="1"/>
    <col min="4615" max="4615" width="14.5703125" style="1" bestFit="1" customWidth="1"/>
    <col min="4616" max="4616" width="9.140625" style="1"/>
    <col min="4617" max="4617" width="17.28515625" style="1" bestFit="1" customWidth="1"/>
    <col min="4618" max="4618" width="5.28515625" style="1" bestFit="1" customWidth="1"/>
    <col min="4619" max="4864" width="9.140625" style="1"/>
    <col min="4865" max="4865" width="12.7109375" style="1" bestFit="1" customWidth="1"/>
    <col min="4866" max="4866" width="24.140625" style="1" customWidth="1"/>
    <col min="4867" max="4867" width="38.42578125" style="1" bestFit="1" customWidth="1"/>
    <col min="4868" max="4869" width="14.7109375" style="1" bestFit="1" customWidth="1"/>
    <col min="4870" max="4870" width="11" style="1" bestFit="1" customWidth="1"/>
    <col min="4871" max="4871" width="14.5703125" style="1" bestFit="1" customWidth="1"/>
    <col min="4872" max="4872" width="9.140625" style="1"/>
    <col min="4873" max="4873" width="17.28515625" style="1" bestFit="1" customWidth="1"/>
    <col min="4874" max="4874" width="5.28515625" style="1" bestFit="1" customWidth="1"/>
    <col min="4875" max="5120" width="9.140625" style="1"/>
    <col min="5121" max="5121" width="12.7109375" style="1" bestFit="1" customWidth="1"/>
    <col min="5122" max="5122" width="24.140625" style="1" customWidth="1"/>
    <col min="5123" max="5123" width="38.42578125" style="1" bestFit="1" customWidth="1"/>
    <col min="5124" max="5125" width="14.7109375" style="1" bestFit="1" customWidth="1"/>
    <col min="5126" max="5126" width="11" style="1" bestFit="1" customWidth="1"/>
    <col min="5127" max="5127" width="14.5703125" style="1" bestFit="1" customWidth="1"/>
    <col min="5128" max="5128" width="9.140625" style="1"/>
    <col min="5129" max="5129" width="17.28515625" style="1" bestFit="1" customWidth="1"/>
    <col min="5130" max="5130" width="5.28515625" style="1" bestFit="1" customWidth="1"/>
    <col min="5131" max="5376" width="9.140625" style="1"/>
    <col min="5377" max="5377" width="12.7109375" style="1" bestFit="1" customWidth="1"/>
    <col min="5378" max="5378" width="24.140625" style="1" customWidth="1"/>
    <col min="5379" max="5379" width="38.42578125" style="1" bestFit="1" customWidth="1"/>
    <col min="5380" max="5381" width="14.7109375" style="1" bestFit="1" customWidth="1"/>
    <col min="5382" max="5382" width="11" style="1" bestFit="1" customWidth="1"/>
    <col min="5383" max="5383" width="14.5703125" style="1" bestFit="1" customWidth="1"/>
    <col min="5384" max="5384" width="9.140625" style="1"/>
    <col min="5385" max="5385" width="17.28515625" style="1" bestFit="1" customWidth="1"/>
    <col min="5386" max="5386" width="5.28515625" style="1" bestFit="1" customWidth="1"/>
    <col min="5387" max="5632" width="9.140625" style="1"/>
    <col min="5633" max="5633" width="12.7109375" style="1" bestFit="1" customWidth="1"/>
    <col min="5634" max="5634" width="24.140625" style="1" customWidth="1"/>
    <col min="5635" max="5635" width="38.42578125" style="1" bestFit="1" customWidth="1"/>
    <col min="5636" max="5637" width="14.7109375" style="1" bestFit="1" customWidth="1"/>
    <col min="5638" max="5638" width="11" style="1" bestFit="1" customWidth="1"/>
    <col min="5639" max="5639" width="14.5703125" style="1" bestFit="1" customWidth="1"/>
    <col min="5640" max="5640" width="9.140625" style="1"/>
    <col min="5641" max="5641" width="17.28515625" style="1" bestFit="1" customWidth="1"/>
    <col min="5642" max="5642" width="5.28515625" style="1" bestFit="1" customWidth="1"/>
    <col min="5643" max="5888" width="9.140625" style="1"/>
    <col min="5889" max="5889" width="12.7109375" style="1" bestFit="1" customWidth="1"/>
    <col min="5890" max="5890" width="24.140625" style="1" customWidth="1"/>
    <col min="5891" max="5891" width="38.42578125" style="1" bestFit="1" customWidth="1"/>
    <col min="5892" max="5893" width="14.7109375" style="1" bestFit="1" customWidth="1"/>
    <col min="5894" max="5894" width="11" style="1" bestFit="1" customWidth="1"/>
    <col min="5895" max="5895" width="14.5703125" style="1" bestFit="1" customWidth="1"/>
    <col min="5896" max="5896" width="9.140625" style="1"/>
    <col min="5897" max="5897" width="17.28515625" style="1" bestFit="1" customWidth="1"/>
    <col min="5898" max="5898" width="5.28515625" style="1" bestFit="1" customWidth="1"/>
    <col min="5899" max="6144" width="9.140625" style="1"/>
    <col min="6145" max="6145" width="12.7109375" style="1" bestFit="1" customWidth="1"/>
    <col min="6146" max="6146" width="24.140625" style="1" customWidth="1"/>
    <col min="6147" max="6147" width="38.42578125" style="1" bestFit="1" customWidth="1"/>
    <col min="6148" max="6149" width="14.7109375" style="1" bestFit="1" customWidth="1"/>
    <col min="6150" max="6150" width="11" style="1" bestFit="1" customWidth="1"/>
    <col min="6151" max="6151" width="14.5703125" style="1" bestFit="1" customWidth="1"/>
    <col min="6152" max="6152" width="9.140625" style="1"/>
    <col min="6153" max="6153" width="17.28515625" style="1" bestFit="1" customWidth="1"/>
    <col min="6154" max="6154" width="5.28515625" style="1" bestFit="1" customWidth="1"/>
    <col min="6155" max="6400" width="9.140625" style="1"/>
    <col min="6401" max="6401" width="12.7109375" style="1" bestFit="1" customWidth="1"/>
    <col min="6402" max="6402" width="24.140625" style="1" customWidth="1"/>
    <col min="6403" max="6403" width="38.42578125" style="1" bestFit="1" customWidth="1"/>
    <col min="6404" max="6405" width="14.7109375" style="1" bestFit="1" customWidth="1"/>
    <col min="6406" max="6406" width="11" style="1" bestFit="1" customWidth="1"/>
    <col min="6407" max="6407" width="14.5703125" style="1" bestFit="1" customWidth="1"/>
    <col min="6408" max="6408" width="9.140625" style="1"/>
    <col min="6409" max="6409" width="17.28515625" style="1" bestFit="1" customWidth="1"/>
    <col min="6410" max="6410" width="5.28515625" style="1" bestFit="1" customWidth="1"/>
    <col min="6411" max="6656" width="9.140625" style="1"/>
    <col min="6657" max="6657" width="12.7109375" style="1" bestFit="1" customWidth="1"/>
    <col min="6658" max="6658" width="24.140625" style="1" customWidth="1"/>
    <col min="6659" max="6659" width="38.42578125" style="1" bestFit="1" customWidth="1"/>
    <col min="6660" max="6661" width="14.7109375" style="1" bestFit="1" customWidth="1"/>
    <col min="6662" max="6662" width="11" style="1" bestFit="1" customWidth="1"/>
    <col min="6663" max="6663" width="14.5703125" style="1" bestFit="1" customWidth="1"/>
    <col min="6664" max="6664" width="9.140625" style="1"/>
    <col min="6665" max="6665" width="17.28515625" style="1" bestFit="1" customWidth="1"/>
    <col min="6666" max="6666" width="5.28515625" style="1" bestFit="1" customWidth="1"/>
    <col min="6667" max="6912" width="9.140625" style="1"/>
    <col min="6913" max="6913" width="12.7109375" style="1" bestFit="1" customWidth="1"/>
    <col min="6914" max="6914" width="24.140625" style="1" customWidth="1"/>
    <col min="6915" max="6915" width="38.42578125" style="1" bestFit="1" customWidth="1"/>
    <col min="6916" max="6917" width="14.7109375" style="1" bestFit="1" customWidth="1"/>
    <col min="6918" max="6918" width="11" style="1" bestFit="1" customWidth="1"/>
    <col min="6919" max="6919" width="14.5703125" style="1" bestFit="1" customWidth="1"/>
    <col min="6920" max="6920" width="9.140625" style="1"/>
    <col min="6921" max="6921" width="17.28515625" style="1" bestFit="1" customWidth="1"/>
    <col min="6922" max="6922" width="5.28515625" style="1" bestFit="1" customWidth="1"/>
    <col min="6923" max="7168" width="9.140625" style="1"/>
    <col min="7169" max="7169" width="12.7109375" style="1" bestFit="1" customWidth="1"/>
    <col min="7170" max="7170" width="24.140625" style="1" customWidth="1"/>
    <col min="7171" max="7171" width="38.42578125" style="1" bestFit="1" customWidth="1"/>
    <col min="7172" max="7173" width="14.7109375" style="1" bestFit="1" customWidth="1"/>
    <col min="7174" max="7174" width="11" style="1" bestFit="1" customWidth="1"/>
    <col min="7175" max="7175" width="14.5703125" style="1" bestFit="1" customWidth="1"/>
    <col min="7176" max="7176" width="9.140625" style="1"/>
    <col min="7177" max="7177" width="17.28515625" style="1" bestFit="1" customWidth="1"/>
    <col min="7178" max="7178" width="5.28515625" style="1" bestFit="1" customWidth="1"/>
    <col min="7179" max="7424" width="9.140625" style="1"/>
    <col min="7425" max="7425" width="12.7109375" style="1" bestFit="1" customWidth="1"/>
    <col min="7426" max="7426" width="24.140625" style="1" customWidth="1"/>
    <col min="7427" max="7427" width="38.42578125" style="1" bestFit="1" customWidth="1"/>
    <col min="7428" max="7429" width="14.7109375" style="1" bestFit="1" customWidth="1"/>
    <col min="7430" max="7430" width="11" style="1" bestFit="1" customWidth="1"/>
    <col min="7431" max="7431" width="14.5703125" style="1" bestFit="1" customWidth="1"/>
    <col min="7432" max="7432" width="9.140625" style="1"/>
    <col min="7433" max="7433" width="17.28515625" style="1" bestFit="1" customWidth="1"/>
    <col min="7434" max="7434" width="5.28515625" style="1" bestFit="1" customWidth="1"/>
    <col min="7435" max="7680" width="9.140625" style="1"/>
    <col min="7681" max="7681" width="12.7109375" style="1" bestFit="1" customWidth="1"/>
    <col min="7682" max="7682" width="24.140625" style="1" customWidth="1"/>
    <col min="7683" max="7683" width="38.42578125" style="1" bestFit="1" customWidth="1"/>
    <col min="7684" max="7685" width="14.7109375" style="1" bestFit="1" customWidth="1"/>
    <col min="7686" max="7686" width="11" style="1" bestFit="1" customWidth="1"/>
    <col min="7687" max="7687" width="14.5703125" style="1" bestFit="1" customWidth="1"/>
    <col min="7688" max="7688" width="9.140625" style="1"/>
    <col min="7689" max="7689" width="17.28515625" style="1" bestFit="1" customWidth="1"/>
    <col min="7690" max="7690" width="5.28515625" style="1" bestFit="1" customWidth="1"/>
    <col min="7691" max="7936" width="9.140625" style="1"/>
    <col min="7937" max="7937" width="12.7109375" style="1" bestFit="1" customWidth="1"/>
    <col min="7938" max="7938" width="24.140625" style="1" customWidth="1"/>
    <col min="7939" max="7939" width="38.42578125" style="1" bestFit="1" customWidth="1"/>
    <col min="7940" max="7941" width="14.7109375" style="1" bestFit="1" customWidth="1"/>
    <col min="7942" max="7942" width="11" style="1" bestFit="1" customWidth="1"/>
    <col min="7943" max="7943" width="14.5703125" style="1" bestFit="1" customWidth="1"/>
    <col min="7944" max="7944" width="9.140625" style="1"/>
    <col min="7945" max="7945" width="17.28515625" style="1" bestFit="1" customWidth="1"/>
    <col min="7946" max="7946" width="5.28515625" style="1" bestFit="1" customWidth="1"/>
    <col min="7947" max="8192" width="9.140625" style="1"/>
    <col min="8193" max="8193" width="12.7109375" style="1" bestFit="1" customWidth="1"/>
    <col min="8194" max="8194" width="24.140625" style="1" customWidth="1"/>
    <col min="8195" max="8195" width="38.42578125" style="1" bestFit="1" customWidth="1"/>
    <col min="8196" max="8197" width="14.7109375" style="1" bestFit="1" customWidth="1"/>
    <col min="8198" max="8198" width="11" style="1" bestFit="1" customWidth="1"/>
    <col min="8199" max="8199" width="14.5703125" style="1" bestFit="1" customWidth="1"/>
    <col min="8200" max="8200" width="9.140625" style="1"/>
    <col min="8201" max="8201" width="17.28515625" style="1" bestFit="1" customWidth="1"/>
    <col min="8202" max="8202" width="5.28515625" style="1" bestFit="1" customWidth="1"/>
    <col min="8203" max="8448" width="9.140625" style="1"/>
    <col min="8449" max="8449" width="12.7109375" style="1" bestFit="1" customWidth="1"/>
    <col min="8450" max="8450" width="24.140625" style="1" customWidth="1"/>
    <col min="8451" max="8451" width="38.42578125" style="1" bestFit="1" customWidth="1"/>
    <col min="8452" max="8453" width="14.7109375" style="1" bestFit="1" customWidth="1"/>
    <col min="8454" max="8454" width="11" style="1" bestFit="1" customWidth="1"/>
    <col min="8455" max="8455" width="14.5703125" style="1" bestFit="1" customWidth="1"/>
    <col min="8456" max="8456" width="9.140625" style="1"/>
    <col min="8457" max="8457" width="17.28515625" style="1" bestFit="1" customWidth="1"/>
    <col min="8458" max="8458" width="5.28515625" style="1" bestFit="1" customWidth="1"/>
    <col min="8459" max="8704" width="9.140625" style="1"/>
    <col min="8705" max="8705" width="12.7109375" style="1" bestFit="1" customWidth="1"/>
    <col min="8706" max="8706" width="24.140625" style="1" customWidth="1"/>
    <col min="8707" max="8707" width="38.42578125" style="1" bestFit="1" customWidth="1"/>
    <col min="8708" max="8709" width="14.7109375" style="1" bestFit="1" customWidth="1"/>
    <col min="8710" max="8710" width="11" style="1" bestFit="1" customWidth="1"/>
    <col min="8711" max="8711" width="14.5703125" style="1" bestFit="1" customWidth="1"/>
    <col min="8712" max="8712" width="9.140625" style="1"/>
    <col min="8713" max="8713" width="17.28515625" style="1" bestFit="1" customWidth="1"/>
    <col min="8714" max="8714" width="5.28515625" style="1" bestFit="1" customWidth="1"/>
    <col min="8715" max="8960" width="9.140625" style="1"/>
    <col min="8961" max="8961" width="12.7109375" style="1" bestFit="1" customWidth="1"/>
    <col min="8962" max="8962" width="24.140625" style="1" customWidth="1"/>
    <col min="8963" max="8963" width="38.42578125" style="1" bestFit="1" customWidth="1"/>
    <col min="8964" max="8965" width="14.7109375" style="1" bestFit="1" customWidth="1"/>
    <col min="8966" max="8966" width="11" style="1" bestFit="1" customWidth="1"/>
    <col min="8967" max="8967" width="14.5703125" style="1" bestFit="1" customWidth="1"/>
    <col min="8968" max="8968" width="9.140625" style="1"/>
    <col min="8969" max="8969" width="17.28515625" style="1" bestFit="1" customWidth="1"/>
    <col min="8970" max="8970" width="5.28515625" style="1" bestFit="1" customWidth="1"/>
    <col min="8971" max="9216" width="9.140625" style="1"/>
    <col min="9217" max="9217" width="12.7109375" style="1" bestFit="1" customWidth="1"/>
    <col min="9218" max="9218" width="24.140625" style="1" customWidth="1"/>
    <col min="9219" max="9219" width="38.42578125" style="1" bestFit="1" customWidth="1"/>
    <col min="9220" max="9221" width="14.7109375" style="1" bestFit="1" customWidth="1"/>
    <col min="9222" max="9222" width="11" style="1" bestFit="1" customWidth="1"/>
    <col min="9223" max="9223" width="14.5703125" style="1" bestFit="1" customWidth="1"/>
    <col min="9224" max="9224" width="9.140625" style="1"/>
    <col min="9225" max="9225" width="17.28515625" style="1" bestFit="1" customWidth="1"/>
    <col min="9226" max="9226" width="5.28515625" style="1" bestFit="1" customWidth="1"/>
    <col min="9227" max="9472" width="9.140625" style="1"/>
    <col min="9473" max="9473" width="12.7109375" style="1" bestFit="1" customWidth="1"/>
    <col min="9474" max="9474" width="24.140625" style="1" customWidth="1"/>
    <col min="9475" max="9475" width="38.42578125" style="1" bestFit="1" customWidth="1"/>
    <col min="9476" max="9477" width="14.7109375" style="1" bestFit="1" customWidth="1"/>
    <col min="9478" max="9478" width="11" style="1" bestFit="1" customWidth="1"/>
    <col min="9479" max="9479" width="14.5703125" style="1" bestFit="1" customWidth="1"/>
    <col min="9480" max="9480" width="9.140625" style="1"/>
    <col min="9481" max="9481" width="17.28515625" style="1" bestFit="1" customWidth="1"/>
    <col min="9482" max="9482" width="5.28515625" style="1" bestFit="1" customWidth="1"/>
    <col min="9483" max="9728" width="9.140625" style="1"/>
    <col min="9729" max="9729" width="12.7109375" style="1" bestFit="1" customWidth="1"/>
    <col min="9730" max="9730" width="24.140625" style="1" customWidth="1"/>
    <col min="9731" max="9731" width="38.42578125" style="1" bestFit="1" customWidth="1"/>
    <col min="9732" max="9733" width="14.7109375" style="1" bestFit="1" customWidth="1"/>
    <col min="9734" max="9734" width="11" style="1" bestFit="1" customWidth="1"/>
    <col min="9735" max="9735" width="14.5703125" style="1" bestFit="1" customWidth="1"/>
    <col min="9736" max="9736" width="9.140625" style="1"/>
    <col min="9737" max="9737" width="17.28515625" style="1" bestFit="1" customWidth="1"/>
    <col min="9738" max="9738" width="5.28515625" style="1" bestFit="1" customWidth="1"/>
    <col min="9739" max="9984" width="9.140625" style="1"/>
    <col min="9985" max="9985" width="12.7109375" style="1" bestFit="1" customWidth="1"/>
    <col min="9986" max="9986" width="24.140625" style="1" customWidth="1"/>
    <col min="9987" max="9987" width="38.42578125" style="1" bestFit="1" customWidth="1"/>
    <col min="9988" max="9989" width="14.7109375" style="1" bestFit="1" customWidth="1"/>
    <col min="9990" max="9990" width="11" style="1" bestFit="1" customWidth="1"/>
    <col min="9991" max="9991" width="14.5703125" style="1" bestFit="1" customWidth="1"/>
    <col min="9992" max="9992" width="9.140625" style="1"/>
    <col min="9993" max="9993" width="17.28515625" style="1" bestFit="1" customWidth="1"/>
    <col min="9994" max="9994" width="5.28515625" style="1" bestFit="1" customWidth="1"/>
    <col min="9995" max="10240" width="9.140625" style="1"/>
    <col min="10241" max="10241" width="12.7109375" style="1" bestFit="1" customWidth="1"/>
    <col min="10242" max="10242" width="24.140625" style="1" customWidth="1"/>
    <col min="10243" max="10243" width="38.42578125" style="1" bestFit="1" customWidth="1"/>
    <col min="10244" max="10245" width="14.7109375" style="1" bestFit="1" customWidth="1"/>
    <col min="10246" max="10246" width="11" style="1" bestFit="1" customWidth="1"/>
    <col min="10247" max="10247" width="14.5703125" style="1" bestFit="1" customWidth="1"/>
    <col min="10248" max="10248" width="9.140625" style="1"/>
    <col min="10249" max="10249" width="17.28515625" style="1" bestFit="1" customWidth="1"/>
    <col min="10250" max="10250" width="5.28515625" style="1" bestFit="1" customWidth="1"/>
    <col min="10251" max="10496" width="9.140625" style="1"/>
    <col min="10497" max="10497" width="12.7109375" style="1" bestFit="1" customWidth="1"/>
    <col min="10498" max="10498" width="24.140625" style="1" customWidth="1"/>
    <col min="10499" max="10499" width="38.42578125" style="1" bestFit="1" customWidth="1"/>
    <col min="10500" max="10501" width="14.7109375" style="1" bestFit="1" customWidth="1"/>
    <col min="10502" max="10502" width="11" style="1" bestFit="1" customWidth="1"/>
    <col min="10503" max="10503" width="14.5703125" style="1" bestFit="1" customWidth="1"/>
    <col min="10504" max="10504" width="9.140625" style="1"/>
    <col min="10505" max="10505" width="17.28515625" style="1" bestFit="1" customWidth="1"/>
    <col min="10506" max="10506" width="5.28515625" style="1" bestFit="1" customWidth="1"/>
    <col min="10507" max="10752" width="9.140625" style="1"/>
    <col min="10753" max="10753" width="12.7109375" style="1" bestFit="1" customWidth="1"/>
    <col min="10754" max="10754" width="24.140625" style="1" customWidth="1"/>
    <col min="10755" max="10755" width="38.42578125" style="1" bestFit="1" customWidth="1"/>
    <col min="10756" max="10757" width="14.7109375" style="1" bestFit="1" customWidth="1"/>
    <col min="10758" max="10758" width="11" style="1" bestFit="1" customWidth="1"/>
    <col min="10759" max="10759" width="14.5703125" style="1" bestFit="1" customWidth="1"/>
    <col min="10760" max="10760" width="9.140625" style="1"/>
    <col min="10761" max="10761" width="17.28515625" style="1" bestFit="1" customWidth="1"/>
    <col min="10762" max="10762" width="5.28515625" style="1" bestFit="1" customWidth="1"/>
    <col min="10763" max="11008" width="9.140625" style="1"/>
    <col min="11009" max="11009" width="12.7109375" style="1" bestFit="1" customWidth="1"/>
    <col min="11010" max="11010" width="24.140625" style="1" customWidth="1"/>
    <col min="11011" max="11011" width="38.42578125" style="1" bestFit="1" customWidth="1"/>
    <col min="11012" max="11013" width="14.7109375" style="1" bestFit="1" customWidth="1"/>
    <col min="11014" max="11014" width="11" style="1" bestFit="1" customWidth="1"/>
    <col min="11015" max="11015" width="14.5703125" style="1" bestFit="1" customWidth="1"/>
    <col min="11016" max="11016" width="9.140625" style="1"/>
    <col min="11017" max="11017" width="17.28515625" style="1" bestFit="1" customWidth="1"/>
    <col min="11018" max="11018" width="5.28515625" style="1" bestFit="1" customWidth="1"/>
    <col min="11019" max="11264" width="9.140625" style="1"/>
    <col min="11265" max="11265" width="12.7109375" style="1" bestFit="1" customWidth="1"/>
    <col min="11266" max="11266" width="24.140625" style="1" customWidth="1"/>
    <col min="11267" max="11267" width="38.42578125" style="1" bestFit="1" customWidth="1"/>
    <col min="11268" max="11269" width="14.7109375" style="1" bestFit="1" customWidth="1"/>
    <col min="11270" max="11270" width="11" style="1" bestFit="1" customWidth="1"/>
    <col min="11271" max="11271" width="14.5703125" style="1" bestFit="1" customWidth="1"/>
    <col min="11272" max="11272" width="9.140625" style="1"/>
    <col min="11273" max="11273" width="17.28515625" style="1" bestFit="1" customWidth="1"/>
    <col min="11274" max="11274" width="5.28515625" style="1" bestFit="1" customWidth="1"/>
    <col min="11275" max="11520" width="9.140625" style="1"/>
    <col min="11521" max="11521" width="12.7109375" style="1" bestFit="1" customWidth="1"/>
    <col min="11522" max="11522" width="24.140625" style="1" customWidth="1"/>
    <col min="11523" max="11523" width="38.42578125" style="1" bestFit="1" customWidth="1"/>
    <col min="11524" max="11525" width="14.7109375" style="1" bestFit="1" customWidth="1"/>
    <col min="11526" max="11526" width="11" style="1" bestFit="1" customWidth="1"/>
    <col min="11527" max="11527" width="14.5703125" style="1" bestFit="1" customWidth="1"/>
    <col min="11528" max="11528" width="9.140625" style="1"/>
    <col min="11529" max="11529" width="17.28515625" style="1" bestFit="1" customWidth="1"/>
    <col min="11530" max="11530" width="5.28515625" style="1" bestFit="1" customWidth="1"/>
    <col min="11531" max="11776" width="9.140625" style="1"/>
    <col min="11777" max="11777" width="12.7109375" style="1" bestFit="1" customWidth="1"/>
    <col min="11778" max="11778" width="24.140625" style="1" customWidth="1"/>
    <col min="11779" max="11779" width="38.42578125" style="1" bestFit="1" customWidth="1"/>
    <col min="11780" max="11781" width="14.7109375" style="1" bestFit="1" customWidth="1"/>
    <col min="11782" max="11782" width="11" style="1" bestFit="1" customWidth="1"/>
    <col min="11783" max="11783" width="14.5703125" style="1" bestFit="1" customWidth="1"/>
    <col min="11784" max="11784" width="9.140625" style="1"/>
    <col min="11785" max="11785" width="17.28515625" style="1" bestFit="1" customWidth="1"/>
    <col min="11786" max="11786" width="5.28515625" style="1" bestFit="1" customWidth="1"/>
    <col min="11787" max="12032" width="9.140625" style="1"/>
    <col min="12033" max="12033" width="12.7109375" style="1" bestFit="1" customWidth="1"/>
    <col min="12034" max="12034" width="24.140625" style="1" customWidth="1"/>
    <col min="12035" max="12035" width="38.42578125" style="1" bestFit="1" customWidth="1"/>
    <col min="12036" max="12037" width="14.7109375" style="1" bestFit="1" customWidth="1"/>
    <col min="12038" max="12038" width="11" style="1" bestFit="1" customWidth="1"/>
    <col min="12039" max="12039" width="14.5703125" style="1" bestFit="1" customWidth="1"/>
    <col min="12040" max="12040" width="9.140625" style="1"/>
    <col min="12041" max="12041" width="17.28515625" style="1" bestFit="1" customWidth="1"/>
    <col min="12042" max="12042" width="5.28515625" style="1" bestFit="1" customWidth="1"/>
    <col min="12043" max="12288" width="9.140625" style="1"/>
    <col min="12289" max="12289" width="12.7109375" style="1" bestFit="1" customWidth="1"/>
    <col min="12290" max="12290" width="24.140625" style="1" customWidth="1"/>
    <col min="12291" max="12291" width="38.42578125" style="1" bestFit="1" customWidth="1"/>
    <col min="12292" max="12293" width="14.7109375" style="1" bestFit="1" customWidth="1"/>
    <col min="12294" max="12294" width="11" style="1" bestFit="1" customWidth="1"/>
    <col min="12295" max="12295" width="14.5703125" style="1" bestFit="1" customWidth="1"/>
    <col min="12296" max="12296" width="9.140625" style="1"/>
    <col min="12297" max="12297" width="17.28515625" style="1" bestFit="1" customWidth="1"/>
    <col min="12298" max="12298" width="5.28515625" style="1" bestFit="1" customWidth="1"/>
    <col min="12299" max="12544" width="9.140625" style="1"/>
    <col min="12545" max="12545" width="12.7109375" style="1" bestFit="1" customWidth="1"/>
    <col min="12546" max="12546" width="24.140625" style="1" customWidth="1"/>
    <col min="12547" max="12547" width="38.42578125" style="1" bestFit="1" customWidth="1"/>
    <col min="12548" max="12549" width="14.7109375" style="1" bestFit="1" customWidth="1"/>
    <col min="12550" max="12550" width="11" style="1" bestFit="1" customWidth="1"/>
    <col min="12551" max="12551" width="14.5703125" style="1" bestFit="1" customWidth="1"/>
    <col min="12552" max="12552" width="9.140625" style="1"/>
    <col min="12553" max="12553" width="17.28515625" style="1" bestFit="1" customWidth="1"/>
    <col min="12554" max="12554" width="5.28515625" style="1" bestFit="1" customWidth="1"/>
    <col min="12555" max="12800" width="9.140625" style="1"/>
    <col min="12801" max="12801" width="12.7109375" style="1" bestFit="1" customWidth="1"/>
    <col min="12802" max="12802" width="24.140625" style="1" customWidth="1"/>
    <col min="12803" max="12803" width="38.42578125" style="1" bestFit="1" customWidth="1"/>
    <col min="12804" max="12805" width="14.7109375" style="1" bestFit="1" customWidth="1"/>
    <col min="12806" max="12806" width="11" style="1" bestFit="1" customWidth="1"/>
    <col min="12807" max="12807" width="14.5703125" style="1" bestFit="1" customWidth="1"/>
    <col min="12808" max="12808" width="9.140625" style="1"/>
    <col min="12809" max="12809" width="17.28515625" style="1" bestFit="1" customWidth="1"/>
    <col min="12810" max="12810" width="5.28515625" style="1" bestFit="1" customWidth="1"/>
    <col min="12811" max="13056" width="9.140625" style="1"/>
    <col min="13057" max="13057" width="12.7109375" style="1" bestFit="1" customWidth="1"/>
    <col min="13058" max="13058" width="24.140625" style="1" customWidth="1"/>
    <col min="13059" max="13059" width="38.42578125" style="1" bestFit="1" customWidth="1"/>
    <col min="13060" max="13061" width="14.7109375" style="1" bestFit="1" customWidth="1"/>
    <col min="13062" max="13062" width="11" style="1" bestFit="1" customWidth="1"/>
    <col min="13063" max="13063" width="14.5703125" style="1" bestFit="1" customWidth="1"/>
    <col min="13064" max="13064" width="9.140625" style="1"/>
    <col min="13065" max="13065" width="17.28515625" style="1" bestFit="1" customWidth="1"/>
    <col min="13066" max="13066" width="5.28515625" style="1" bestFit="1" customWidth="1"/>
    <col min="13067" max="13312" width="9.140625" style="1"/>
    <col min="13313" max="13313" width="12.7109375" style="1" bestFit="1" customWidth="1"/>
    <col min="13314" max="13314" width="24.140625" style="1" customWidth="1"/>
    <col min="13315" max="13315" width="38.42578125" style="1" bestFit="1" customWidth="1"/>
    <col min="13316" max="13317" width="14.7109375" style="1" bestFit="1" customWidth="1"/>
    <col min="13318" max="13318" width="11" style="1" bestFit="1" customWidth="1"/>
    <col min="13319" max="13319" width="14.5703125" style="1" bestFit="1" customWidth="1"/>
    <col min="13320" max="13320" width="9.140625" style="1"/>
    <col min="13321" max="13321" width="17.28515625" style="1" bestFit="1" customWidth="1"/>
    <col min="13322" max="13322" width="5.28515625" style="1" bestFit="1" customWidth="1"/>
    <col min="13323" max="13568" width="9.140625" style="1"/>
    <col min="13569" max="13569" width="12.7109375" style="1" bestFit="1" customWidth="1"/>
    <col min="13570" max="13570" width="24.140625" style="1" customWidth="1"/>
    <col min="13571" max="13571" width="38.42578125" style="1" bestFit="1" customWidth="1"/>
    <col min="13572" max="13573" width="14.7109375" style="1" bestFit="1" customWidth="1"/>
    <col min="13574" max="13574" width="11" style="1" bestFit="1" customWidth="1"/>
    <col min="13575" max="13575" width="14.5703125" style="1" bestFit="1" customWidth="1"/>
    <col min="13576" max="13576" width="9.140625" style="1"/>
    <col min="13577" max="13577" width="17.28515625" style="1" bestFit="1" customWidth="1"/>
    <col min="13578" max="13578" width="5.28515625" style="1" bestFit="1" customWidth="1"/>
    <col min="13579" max="13824" width="9.140625" style="1"/>
    <col min="13825" max="13825" width="12.7109375" style="1" bestFit="1" customWidth="1"/>
    <col min="13826" max="13826" width="24.140625" style="1" customWidth="1"/>
    <col min="13827" max="13827" width="38.42578125" style="1" bestFit="1" customWidth="1"/>
    <col min="13828" max="13829" width="14.7109375" style="1" bestFit="1" customWidth="1"/>
    <col min="13830" max="13830" width="11" style="1" bestFit="1" customWidth="1"/>
    <col min="13831" max="13831" width="14.5703125" style="1" bestFit="1" customWidth="1"/>
    <col min="13832" max="13832" width="9.140625" style="1"/>
    <col min="13833" max="13833" width="17.28515625" style="1" bestFit="1" customWidth="1"/>
    <col min="13834" max="13834" width="5.28515625" style="1" bestFit="1" customWidth="1"/>
    <col min="13835" max="14080" width="9.140625" style="1"/>
    <col min="14081" max="14081" width="12.7109375" style="1" bestFit="1" customWidth="1"/>
    <col min="14082" max="14082" width="24.140625" style="1" customWidth="1"/>
    <col min="14083" max="14083" width="38.42578125" style="1" bestFit="1" customWidth="1"/>
    <col min="14084" max="14085" width="14.7109375" style="1" bestFit="1" customWidth="1"/>
    <col min="14086" max="14086" width="11" style="1" bestFit="1" customWidth="1"/>
    <col min="14087" max="14087" width="14.5703125" style="1" bestFit="1" customWidth="1"/>
    <col min="14088" max="14088" width="9.140625" style="1"/>
    <col min="14089" max="14089" width="17.28515625" style="1" bestFit="1" customWidth="1"/>
    <col min="14090" max="14090" width="5.28515625" style="1" bestFit="1" customWidth="1"/>
    <col min="14091" max="14336" width="9.140625" style="1"/>
    <col min="14337" max="14337" width="12.7109375" style="1" bestFit="1" customWidth="1"/>
    <col min="14338" max="14338" width="24.140625" style="1" customWidth="1"/>
    <col min="14339" max="14339" width="38.42578125" style="1" bestFit="1" customWidth="1"/>
    <col min="14340" max="14341" width="14.7109375" style="1" bestFit="1" customWidth="1"/>
    <col min="14342" max="14342" width="11" style="1" bestFit="1" customWidth="1"/>
    <col min="14343" max="14343" width="14.5703125" style="1" bestFit="1" customWidth="1"/>
    <col min="14344" max="14344" width="9.140625" style="1"/>
    <col min="14345" max="14345" width="17.28515625" style="1" bestFit="1" customWidth="1"/>
    <col min="14346" max="14346" width="5.28515625" style="1" bestFit="1" customWidth="1"/>
    <col min="14347" max="14592" width="9.140625" style="1"/>
    <col min="14593" max="14593" width="12.7109375" style="1" bestFit="1" customWidth="1"/>
    <col min="14594" max="14594" width="24.140625" style="1" customWidth="1"/>
    <col min="14595" max="14595" width="38.42578125" style="1" bestFit="1" customWidth="1"/>
    <col min="14596" max="14597" width="14.7109375" style="1" bestFit="1" customWidth="1"/>
    <col min="14598" max="14598" width="11" style="1" bestFit="1" customWidth="1"/>
    <col min="14599" max="14599" width="14.5703125" style="1" bestFit="1" customWidth="1"/>
    <col min="14600" max="14600" width="9.140625" style="1"/>
    <col min="14601" max="14601" width="17.28515625" style="1" bestFit="1" customWidth="1"/>
    <col min="14602" max="14602" width="5.28515625" style="1" bestFit="1" customWidth="1"/>
    <col min="14603" max="14848" width="9.140625" style="1"/>
    <col min="14849" max="14849" width="12.7109375" style="1" bestFit="1" customWidth="1"/>
    <col min="14850" max="14850" width="24.140625" style="1" customWidth="1"/>
    <col min="14851" max="14851" width="38.42578125" style="1" bestFit="1" customWidth="1"/>
    <col min="14852" max="14853" width="14.7109375" style="1" bestFit="1" customWidth="1"/>
    <col min="14854" max="14854" width="11" style="1" bestFit="1" customWidth="1"/>
    <col min="14855" max="14855" width="14.5703125" style="1" bestFit="1" customWidth="1"/>
    <col min="14856" max="14856" width="9.140625" style="1"/>
    <col min="14857" max="14857" width="17.28515625" style="1" bestFit="1" customWidth="1"/>
    <col min="14858" max="14858" width="5.28515625" style="1" bestFit="1" customWidth="1"/>
    <col min="14859" max="15104" width="9.140625" style="1"/>
    <col min="15105" max="15105" width="12.7109375" style="1" bestFit="1" customWidth="1"/>
    <col min="15106" max="15106" width="24.140625" style="1" customWidth="1"/>
    <col min="15107" max="15107" width="38.42578125" style="1" bestFit="1" customWidth="1"/>
    <col min="15108" max="15109" width="14.7109375" style="1" bestFit="1" customWidth="1"/>
    <col min="15110" max="15110" width="11" style="1" bestFit="1" customWidth="1"/>
    <col min="15111" max="15111" width="14.5703125" style="1" bestFit="1" customWidth="1"/>
    <col min="15112" max="15112" width="9.140625" style="1"/>
    <col min="15113" max="15113" width="17.28515625" style="1" bestFit="1" customWidth="1"/>
    <col min="15114" max="15114" width="5.28515625" style="1" bestFit="1" customWidth="1"/>
    <col min="15115" max="15360" width="9.140625" style="1"/>
    <col min="15361" max="15361" width="12.7109375" style="1" bestFit="1" customWidth="1"/>
    <col min="15362" max="15362" width="24.140625" style="1" customWidth="1"/>
    <col min="15363" max="15363" width="38.42578125" style="1" bestFit="1" customWidth="1"/>
    <col min="15364" max="15365" width="14.7109375" style="1" bestFit="1" customWidth="1"/>
    <col min="15366" max="15366" width="11" style="1" bestFit="1" customWidth="1"/>
    <col min="15367" max="15367" width="14.5703125" style="1" bestFit="1" customWidth="1"/>
    <col min="15368" max="15368" width="9.140625" style="1"/>
    <col min="15369" max="15369" width="17.28515625" style="1" bestFit="1" customWidth="1"/>
    <col min="15370" max="15370" width="5.28515625" style="1" bestFit="1" customWidth="1"/>
    <col min="15371" max="15616" width="9.140625" style="1"/>
    <col min="15617" max="15617" width="12.7109375" style="1" bestFit="1" customWidth="1"/>
    <col min="15618" max="15618" width="24.140625" style="1" customWidth="1"/>
    <col min="15619" max="15619" width="38.42578125" style="1" bestFit="1" customWidth="1"/>
    <col min="15620" max="15621" width="14.7109375" style="1" bestFit="1" customWidth="1"/>
    <col min="15622" max="15622" width="11" style="1" bestFit="1" customWidth="1"/>
    <col min="15623" max="15623" width="14.5703125" style="1" bestFit="1" customWidth="1"/>
    <col min="15624" max="15624" width="9.140625" style="1"/>
    <col min="15625" max="15625" width="17.28515625" style="1" bestFit="1" customWidth="1"/>
    <col min="15626" max="15626" width="5.28515625" style="1" bestFit="1" customWidth="1"/>
    <col min="15627" max="15872" width="9.140625" style="1"/>
    <col min="15873" max="15873" width="12.7109375" style="1" bestFit="1" customWidth="1"/>
    <col min="15874" max="15874" width="24.140625" style="1" customWidth="1"/>
    <col min="15875" max="15875" width="38.42578125" style="1" bestFit="1" customWidth="1"/>
    <col min="15876" max="15877" width="14.7109375" style="1" bestFit="1" customWidth="1"/>
    <col min="15878" max="15878" width="11" style="1" bestFit="1" customWidth="1"/>
    <col min="15879" max="15879" width="14.5703125" style="1" bestFit="1" customWidth="1"/>
    <col min="15880" max="15880" width="9.140625" style="1"/>
    <col min="15881" max="15881" width="17.28515625" style="1" bestFit="1" customWidth="1"/>
    <col min="15882" max="15882" width="5.28515625" style="1" bestFit="1" customWidth="1"/>
    <col min="15883" max="16128" width="9.140625" style="1"/>
    <col min="16129" max="16129" width="12.7109375" style="1" bestFit="1" customWidth="1"/>
    <col min="16130" max="16130" width="24.140625" style="1" customWidth="1"/>
    <col min="16131" max="16131" width="38.42578125" style="1" bestFit="1" customWidth="1"/>
    <col min="16132" max="16133" width="14.7109375" style="1" bestFit="1" customWidth="1"/>
    <col min="16134" max="16134" width="11" style="1" bestFit="1" customWidth="1"/>
    <col min="16135" max="16135" width="14.5703125" style="1" bestFit="1" customWidth="1"/>
    <col min="16136" max="16136" width="9.140625" style="1"/>
    <col min="16137" max="16137" width="17.28515625" style="1" bestFit="1" customWidth="1"/>
    <col min="16138" max="16138" width="5.28515625" style="1" bestFit="1" customWidth="1"/>
    <col min="16139" max="16384" width="9.140625" style="1"/>
  </cols>
  <sheetData>
    <row r="2" spans="1:12" ht="18.75" x14ac:dyDescent="0.25">
      <c r="A2" s="65" t="s">
        <v>10</v>
      </c>
      <c r="B2" s="66"/>
      <c r="C2" s="66"/>
      <c r="D2" s="66"/>
      <c r="E2" s="66"/>
      <c r="F2" s="66"/>
      <c r="G2" s="67"/>
    </row>
    <row r="4" spans="1:12" x14ac:dyDescent="0.25">
      <c r="A4" s="2" t="s">
        <v>11</v>
      </c>
      <c r="B4" s="64">
        <v>44264</v>
      </c>
    </row>
    <row r="5" spans="1:12" ht="30" x14ac:dyDescent="0.25">
      <c r="A5" s="5">
        <v>1</v>
      </c>
      <c r="B5" s="6" t="s">
        <v>12</v>
      </c>
      <c r="C5" s="7"/>
      <c r="D5" s="8">
        <v>2020</v>
      </c>
      <c r="E5" s="8">
        <v>2019</v>
      </c>
      <c r="F5" s="9" t="s">
        <v>22</v>
      </c>
      <c r="G5" s="9" t="s">
        <v>23</v>
      </c>
    </row>
    <row r="6" spans="1:12" x14ac:dyDescent="0.25">
      <c r="A6" s="10"/>
      <c r="B6" s="10"/>
      <c r="C6" s="7" t="s">
        <v>13</v>
      </c>
      <c r="D6" s="11">
        <v>1149527.9599999995</v>
      </c>
      <c r="E6" s="11">
        <v>1196862.76</v>
      </c>
      <c r="F6" s="12">
        <f>G6/E6</f>
        <v>-3.9549062417148402E-2</v>
      </c>
      <c r="G6" s="11">
        <f t="shared" ref="G6:G11" si="0">D6-E6</f>
        <v>-47334.800000000512</v>
      </c>
      <c r="I6" s="13"/>
      <c r="J6" s="14"/>
      <c r="K6" s="13"/>
      <c r="L6" s="13"/>
    </row>
    <row r="7" spans="1:12" x14ac:dyDescent="0.25">
      <c r="A7" s="10"/>
      <c r="B7" s="10"/>
      <c r="C7" s="7" t="s">
        <v>14</v>
      </c>
      <c r="D7" s="11">
        <v>295209.53999999992</v>
      </c>
      <c r="E7" s="11">
        <v>326242.51</v>
      </c>
      <c r="F7" s="12">
        <f>G7/E7</f>
        <v>-9.5122398365559677E-2</v>
      </c>
      <c r="G7" s="11">
        <f t="shared" si="0"/>
        <v>-31032.970000000088</v>
      </c>
      <c r="I7" s="13"/>
      <c r="J7" s="14"/>
      <c r="K7" s="13"/>
      <c r="L7" s="13"/>
    </row>
    <row r="8" spans="1:12" x14ac:dyDescent="0.25">
      <c r="A8" s="10"/>
      <c r="B8" s="10"/>
      <c r="C8" s="7" t="s">
        <v>15</v>
      </c>
      <c r="D8" s="11">
        <v>6813.32</v>
      </c>
      <c r="E8" s="11">
        <v>0</v>
      </c>
      <c r="F8" s="15" t="s">
        <v>0</v>
      </c>
      <c r="G8" s="11">
        <f t="shared" si="0"/>
        <v>6813.32</v>
      </c>
      <c r="I8" s="13"/>
      <c r="J8" s="14"/>
      <c r="K8" s="13"/>
      <c r="L8" s="13"/>
    </row>
    <row r="9" spans="1:12" x14ac:dyDescent="0.25">
      <c r="A9" s="10"/>
      <c r="B9" s="10"/>
      <c r="C9" s="7" t="s">
        <v>16</v>
      </c>
      <c r="D9" s="11">
        <v>5420</v>
      </c>
      <c r="E9" s="11">
        <v>21737</v>
      </c>
      <c r="F9" s="12">
        <f>G9/E9</f>
        <v>-0.750655564245296</v>
      </c>
      <c r="G9" s="11">
        <f t="shared" si="0"/>
        <v>-16317</v>
      </c>
      <c r="I9" s="13"/>
      <c r="J9" s="14"/>
      <c r="K9" s="13"/>
      <c r="L9" s="13"/>
    </row>
    <row r="10" spans="1:12" x14ac:dyDescent="0.25">
      <c r="A10" s="10"/>
      <c r="B10" s="10"/>
      <c r="C10" s="7" t="s">
        <v>17</v>
      </c>
      <c r="D10" s="11">
        <v>3510</v>
      </c>
      <c r="E10" s="11">
        <v>1500</v>
      </c>
      <c r="F10" s="12">
        <f>G10/E10</f>
        <v>1.34</v>
      </c>
      <c r="G10" s="11">
        <f t="shared" si="0"/>
        <v>2010</v>
      </c>
      <c r="I10" s="13"/>
      <c r="J10" s="14"/>
      <c r="K10" s="13"/>
      <c r="L10" s="13"/>
    </row>
    <row r="11" spans="1:12" x14ac:dyDescent="0.25">
      <c r="A11" s="10"/>
      <c r="B11" s="10"/>
      <c r="C11" s="7" t="s">
        <v>18</v>
      </c>
      <c r="D11" s="11">
        <v>0</v>
      </c>
      <c r="E11" s="11">
        <v>4320</v>
      </c>
      <c r="F11" s="12">
        <f>G11/E11</f>
        <v>-1</v>
      </c>
      <c r="G11" s="11">
        <f t="shared" si="0"/>
        <v>-4320</v>
      </c>
      <c r="I11" s="13"/>
      <c r="J11" s="14"/>
      <c r="K11" s="13"/>
      <c r="L11" s="13"/>
    </row>
    <row r="12" spans="1:12" x14ac:dyDescent="0.25">
      <c r="A12" s="10"/>
      <c r="B12" s="10"/>
      <c r="C12" s="16"/>
      <c r="D12" s="17"/>
      <c r="E12" s="17"/>
      <c r="F12" s="18"/>
      <c r="G12" s="19"/>
    </row>
    <row r="13" spans="1:12" x14ac:dyDescent="0.25">
      <c r="A13" s="20"/>
      <c r="B13" s="20"/>
      <c r="C13" s="21" t="s">
        <v>19</v>
      </c>
      <c r="D13" s="11">
        <f>SUM(D6:D11)</f>
        <v>1460480.8199999996</v>
      </c>
      <c r="E13" s="11">
        <f>SUM(E6:E11)</f>
        <v>1550662.27</v>
      </c>
      <c r="F13" s="12">
        <f>G13/E13</f>
        <v>-5.8156731962015443E-2</v>
      </c>
      <c r="G13" s="11">
        <f>D13-E13</f>
        <v>-90181.450000000419</v>
      </c>
    </row>
    <row r="15" spans="1:12" ht="30" x14ac:dyDescent="0.25">
      <c r="A15" s="5">
        <v>2</v>
      </c>
      <c r="B15" s="6" t="s">
        <v>21</v>
      </c>
      <c r="C15" s="6"/>
      <c r="D15" s="8">
        <v>2020</v>
      </c>
      <c r="E15" s="8">
        <v>2019</v>
      </c>
      <c r="F15" s="9" t="s">
        <v>22</v>
      </c>
      <c r="G15" s="9" t="s">
        <v>23</v>
      </c>
    </row>
    <row r="16" spans="1:12" x14ac:dyDescent="0.25">
      <c r="A16" s="20"/>
      <c r="B16" s="20"/>
      <c r="C16" s="20"/>
      <c r="D16" s="11">
        <v>625080.25</v>
      </c>
      <c r="E16" s="11">
        <v>944131.8</v>
      </c>
      <c r="F16" s="12">
        <f>G16/E16</f>
        <v>-0.33793115537470514</v>
      </c>
      <c r="G16" s="11">
        <f>D16-E16</f>
        <v>-319051.55000000005</v>
      </c>
    </row>
    <row r="18" spans="1:9" ht="30" x14ac:dyDescent="0.25">
      <c r="A18" s="5">
        <v>3</v>
      </c>
      <c r="B18" s="6" t="s">
        <v>24</v>
      </c>
      <c r="C18" s="7"/>
      <c r="D18" s="8">
        <v>2020</v>
      </c>
      <c r="E18" s="8">
        <v>2019</v>
      </c>
      <c r="F18" s="9" t="s">
        <v>22</v>
      </c>
      <c r="G18" s="9" t="s">
        <v>23</v>
      </c>
    </row>
    <row r="19" spans="1:9" x14ac:dyDescent="0.25">
      <c r="A19" s="10"/>
      <c r="B19" s="10"/>
      <c r="C19" s="6"/>
      <c r="D19" s="22"/>
      <c r="E19" s="22"/>
      <c r="F19" s="5"/>
      <c r="G19" s="6"/>
    </row>
    <row r="20" spans="1:9" x14ac:dyDescent="0.25">
      <c r="A20" s="10"/>
      <c r="B20" s="23" t="s">
        <v>25</v>
      </c>
      <c r="C20" s="20"/>
      <c r="D20" s="24"/>
      <c r="E20" s="24"/>
      <c r="F20" s="25"/>
      <c r="G20" s="20"/>
      <c r="I20" s="13"/>
    </row>
    <row r="21" spans="1:9" x14ac:dyDescent="0.25">
      <c r="A21" s="10"/>
      <c r="B21" s="10"/>
      <c r="C21" s="7" t="s">
        <v>26</v>
      </c>
      <c r="D21" s="11">
        <v>232673.08</v>
      </c>
      <c r="E21" s="11">
        <v>532599.85</v>
      </c>
      <c r="F21" s="12">
        <f t="shared" ref="F21:F26" si="1">G21/E21</f>
        <v>-0.56313716573521388</v>
      </c>
      <c r="G21" s="11">
        <f t="shared" ref="G21:G26" si="2">D21-E21</f>
        <v>-299926.77</v>
      </c>
      <c r="I21" s="26"/>
    </row>
    <row r="22" spans="1:9" x14ac:dyDescent="0.25">
      <c r="A22" s="10"/>
      <c r="B22" s="10"/>
      <c r="C22" s="7" t="s">
        <v>27</v>
      </c>
      <c r="D22" s="11">
        <v>159494.75999999995</v>
      </c>
      <c r="E22" s="11">
        <v>147500.89000000001</v>
      </c>
      <c r="F22" s="12">
        <f t="shared" si="1"/>
        <v>8.1313882241659266E-2</v>
      </c>
      <c r="G22" s="11">
        <f t="shared" si="2"/>
        <v>11993.869999999937</v>
      </c>
      <c r="I22" s="26"/>
    </row>
    <row r="23" spans="1:9" x14ac:dyDescent="0.25">
      <c r="A23" s="10"/>
      <c r="B23" s="10"/>
      <c r="C23" s="7" t="s">
        <v>28</v>
      </c>
      <c r="D23" s="11">
        <v>78438.869999999966</v>
      </c>
      <c r="E23" s="11">
        <v>133363.73000000001</v>
      </c>
      <c r="F23" s="12">
        <f t="shared" si="1"/>
        <v>-0.41184256019234045</v>
      </c>
      <c r="G23" s="11">
        <f t="shared" si="2"/>
        <v>-54924.860000000044</v>
      </c>
      <c r="I23" s="26"/>
    </row>
    <row r="24" spans="1:9" x14ac:dyDescent="0.25">
      <c r="A24" s="10"/>
      <c r="B24" s="10"/>
      <c r="C24" s="7" t="s">
        <v>29</v>
      </c>
      <c r="D24" s="11">
        <v>57392.360000000008</v>
      </c>
      <c r="E24" s="11">
        <v>23948.46</v>
      </c>
      <c r="F24" s="12">
        <f t="shared" si="1"/>
        <v>1.3964948059290665</v>
      </c>
      <c r="G24" s="11">
        <f t="shared" si="2"/>
        <v>33443.900000000009</v>
      </c>
      <c r="I24" s="26"/>
    </row>
    <row r="25" spans="1:9" x14ac:dyDescent="0.25">
      <c r="A25" s="10"/>
      <c r="B25" s="10"/>
      <c r="C25" s="7" t="s">
        <v>30</v>
      </c>
      <c r="D25" s="11">
        <v>36552</v>
      </c>
      <c r="E25" s="11">
        <v>53525</v>
      </c>
      <c r="F25" s="12">
        <f t="shared" si="1"/>
        <v>-0.31710415693601118</v>
      </c>
      <c r="G25" s="11">
        <f t="shared" si="2"/>
        <v>-16973</v>
      </c>
      <c r="I25" s="26"/>
    </row>
    <row r="26" spans="1:9" x14ac:dyDescent="0.25">
      <c r="A26" s="10"/>
      <c r="B26" s="10"/>
      <c r="C26" s="7" t="s">
        <v>31</v>
      </c>
      <c r="D26" s="11">
        <v>10929.44</v>
      </c>
      <c r="E26" s="11">
        <v>21400</v>
      </c>
      <c r="F26" s="12">
        <f t="shared" si="1"/>
        <v>-0.48927850467289719</v>
      </c>
      <c r="G26" s="11">
        <f t="shared" si="2"/>
        <v>-10470.56</v>
      </c>
      <c r="I26" s="26"/>
    </row>
    <row r="27" spans="1:9" x14ac:dyDescent="0.25">
      <c r="A27" s="10"/>
      <c r="B27" s="10"/>
      <c r="C27" s="16"/>
      <c r="D27" s="17"/>
      <c r="E27" s="17"/>
      <c r="F27" s="18"/>
      <c r="G27" s="19"/>
      <c r="I27" s="26"/>
    </row>
    <row r="28" spans="1:9" x14ac:dyDescent="0.25">
      <c r="A28" s="10"/>
      <c r="B28" s="10"/>
      <c r="C28" s="21" t="s">
        <v>32</v>
      </c>
      <c r="D28" s="11">
        <f>SUM(D21:D26)</f>
        <v>575480.50999999989</v>
      </c>
      <c r="E28" s="11">
        <f>SUM(E21:E26)</f>
        <v>912337.92999999993</v>
      </c>
      <c r="F28" s="12">
        <f>G28/E28</f>
        <v>-0.36922439473715629</v>
      </c>
      <c r="G28" s="11">
        <f>D28-E28</f>
        <v>-336857.42000000004</v>
      </c>
      <c r="I28" s="13"/>
    </row>
    <row r="29" spans="1:9" x14ac:dyDescent="0.25">
      <c r="A29" s="10"/>
      <c r="B29" s="10"/>
      <c r="C29" s="6"/>
      <c r="D29" s="22"/>
      <c r="E29" s="22"/>
      <c r="F29" s="5"/>
      <c r="G29" s="6"/>
    </row>
    <row r="30" spans="1:9" x14ac:dyDescent="0.25">
      <c r="A30" s="10"/>
      <c r="B30" s="23" t="s">
        <v>33</v>
      </c>
      <c r="C30" s="20"/>
      <c r="D30" s="24"/>
      <c r="E30" s="24"/>
      <c r="F30" s="25"/>
      <c r="G30" s="20"/>
    </row>
    <row r="31" spans="1:9" x14ac:dyDescent="0.25">
      <c r="A31" s="10"/>
      <c r="B31" s="10"/>
      <c r="C31" s="7" t="s">
        <v>34</v>
      </c>
      <c r="D31" s="11">
        <v>10841.66</v>
      </c>
      <c r="E31" s="11">
        <v>5142.3999999999996</v>
      </c>
      <c r="F31" s="37">
        <f>G31/E31</f>
        <v>1.1082879589296828</v>
      </c>
      <c r="G31" s="11">
        <f>D31-E31</f>
        <v>5699.26</v>
      </c>
    </row>
    <row r="32" spans="1:9" x14ac:dyDescent="0.25">
      <c r="A32" s="10"/>
      <c r="B32" s="27"/>
      <c r="C32" s="28"/>
      <c r="D32" s="29"/>
      <c r="E32" s="29"/>
      <c r="F32" s="30"/>
      <c r="G32" s="31"/>
    </row>
    <row r="33" spans="1:7" x14ac:dyDescent="0.25">
      <c r="A33" s="10"/>
      <c r="B33" s="32" t="s">
        <v>35</v>
      </c>
      <c r="C33" s="33"/>
      <c r="D33" s="34"/>
      <c r="E33" s="34"/>
      <c r="F33" s="35"/>
      <c r="G33" s="36"/>
    </row>
    <row r="34" spans="1:7" x14ac:dyDescent="0.25">
      <c r="A34" s="10"/>
      <c r="B34" s="23"/>
      <c r="C34" s="20" t="s">
        <v>36</v>
      </c>
      <c r="D34" s="24">
        <v>9773.15</v>
      </c>
      <c r="E34" s="24">
        <v>5129.17</v>
      </c>
      <c r="F34" s="37">
        <f>G34/E34</f>
        <v>0.9054057479085309</v>
      </c>
      <c r="G34" s="24">
        <f>D34-E34</f>
        <v>4643.9799999999996</v>
      </c>
    </row>
    <row r="35" spans="1:7" x14ac:dyDescent="0.25">
      <c r="A35" s="10"/>
      <c r="B35" s="10"/>
      <c r="C35" s="10"/>
      <c r="D35" s="38"/>
      <c r="E35" s="38"/>
      <c r="F35" s="39"/>
      <c r="G35" s="10"/>
    </row>
    <row r="36" spans="1:7" x14ac:dyDescent="0.25">
      <c r="A36" s="10"/>
      <c r="B36" s="23" t="s">
        <v>37</v>
      </c>
      <c r="C36" s="20"/>
      <c r="D36" s="24"/>
      <c r="E36" s="24"/>
      <c r="F36" s="25"/>
      <c r="G36" s="20"/>
    </row>
    <row r="37" spans="1:7" x14ac:dyDescent="0.25">
      <c r="A37" s="10"/>
      <c r="B37" s="10"/>
      <c r="C37" s="7" t="s">
        <v>38</v>
      </c>
      <c r="D37" s="11">
        <v>3055</v>
      </c>
      <c r="E37" s="11">
        <v>2570</v>
      </c>
      <c r="F37" s="12">
        <f>G37/E37</f>
        <v>0.18871595330739299</v>
      </c>
      <c r="G37" s="11">
        <f>D37-E37</f>
        <v>485</v>
      </c>
    </row>
    <row r="38" spans="1:7" x14ac:dyDescent="0.25">
      <c r="A38" s="10"/>
      <c r="B38" s="10"/>
      <c r="C38" s="6"/>
      <c r="D38" s="22"/>
      <c r="E38" s="22"/>
      <c r="F38" s="5"/>
      <c r="G38" s="6"/>
    </row>
    <row r="39" spans="1:7" x14ac:dyDescent="0.25">
      <c r="A39" s="10"/>
      <c r="B39" s="10"/>
      <c r="C39" s="20"/>
      <c r="D39" s="24"/>
      <c r="E39" s="24"/>
      <c r="F39" s="25"/>
      <c r="G39" s="20"/>
    </row>
    <row r="40" spans="1:7" x14ac:dyDescent="0.25">
      <c r="A40" s="20"/>
      <c r="B40" s="20"/>
      <c r="C40" s="21" t="s">
        <v>19</v>
      </c>
      <c r="D40" s="11">
        <f>+D28+D31+D37+D34</f>
        <v>599150.31999999995</v>
      </c>
      <c r="E40" s="11">
        <f>+E28+E31+E37+E34</f>
        <v>925179.5</v>
      </c>
      <c r="F40" s="12">
        <f>G40/E40</f>
        <v>-0.3523955945846185</v>
      </c>
      <c r="G40" s="11">
        <f>D40-E40</f>
        <v>-326029.18000000005</v>
      </c>
    </row>
    <row r="41" spans="1:7" x14ac:dyDescent="0.25">
      <c r="A41" s="13"/>
      <c r="B41" s="13"/>
      <c r="C41" s="40"/>
      <c r="D41" s="26"/>
      <c r="E41" s="26"/>
      <c r="F41" s="41"/>
      <c r="G41" s="26"/>
    </row>
    <row r="42" spans="1:7" ht="30" x14ac:dyDescent="0.25">
      <c r="A42" s="5">
        <v>4</v>
      </c>
      <c r="B42" s="6" t="s">
        <v>39</v>
      </c>
      <c r="C42" s="42"/>
      <c r="D42" s="8">
        <v>2020</v>
      </c>
      <c r="E42" s="8">
        <v>2019</v>
      </c>
      <c r="F42" s="9" t="s">
        <v>22</v>
      </c>
      <c r="G42" s="9" t="s">
        <v>23</v>
      </c>
    </row>
    <row r="43" spans="1:7" x14ac:dyDescent="0.25">
      <c r="A43" s="53" t="s">
        <v>2</v>
      </c>
      <c r="B43" s="20"/>
      <c r="C43" s="20"/>
      <c r="D43" s="11">
        <v>529119.6</v>
      </c>
      <c r="E43" s="11">
        <v>208565</v>
      </c>
      <c r="F43" s="12">
        <f>G43/E43</f>
        <v>1.5369529882770359</v>
      </c>
      <c r="G43" s="11">
        <f>D43-E43</f>
        <v>320554.59999999998</v>
      </c>
    </row>
    <row r="44" spans="1:7" x14ac:dyDescent="0.25">
      <c r="A44" s="13"/>
      <c r="B44" s="13"/>
      <c r="C44" s="40"/>
      <c r="D44" s="26"/>
      <c r="E44" s="26"/>
      <c r="F44" s="41"/>
      <c r="G44" s="26"/>
    </row>
    <row r="45" spans="1:7" ht="30" x14ac:dyDescent="0.25">
      <c r="A45" s="5">
        <v>5</v>
      </c>
      <c r="B45" s="6" t="s">
        <v>40</v>
      </c>
      <c r="C45" s="42"/>
      <c r="D45" s="8">
        <v>2020</v>
      </c>
      <c r="E45" s="8">
        <v>2019</v>
      </c>
      <c r="F45" s="9" t="s">
        <v>22</v>
      </c>
      <c r="G45" s="9" t="s">
        <v>23</v>
      </c>
    </row>
    <row r="46" spans="1:7" x14ac:dyDescent="0.25">
      <c r="A46" s="53" t="s">
        <v>3</v>
      </c>
      <c r="B46" s="20"/>
      <c r="C46" s="20"/>
      <c r="D46" s="11">
        <v>488161.17</v>
      </c>
      <c r="E46" s="11">
        <v>713157.93</v>
      </c>
      <c r="F46" s="12">
        <f>G46/E46</f>
        <v>-0.31549359620806577</v>
      </c>
      <c r="G46" s="11">
        <f>D46-E46</f>
        <v>-224996.76000000007</v>
      </c>
    </row>
    <row r="47" spans="1:7" x14ac:dyDescent="0.25">
      <c r="A47" s="13"/>
      <c r="B47" s="13"/>
      <c r="C47" s="40"/>
      <c r="D47" s="26"/>
      <c r="E47" s="26"/>
      <c r="F47" s="41"/>
      <c r="G47" s="26"/>
    </row>
    <row r="48" spans="1:7" ht="30" x14ac:dyDescent="0.25">
      <c r="A48" s="5">
        <v>6</v>
      </c>
      <c r="B48" s="6" t="s">
        <v>41</v>
      </c>
      <c r="C48" s="42"/>
      <c r="D48" s="8">
        <v>2020</v>
      </c>
      <c r="E48" s="8">
        <v>2019</v>
      </c>
      <c r="F48" s="9" t="s">
        <v>22</v>
      </c>
      <c r="G48" s="9" t="s">
        <v>23</v>
      </c>
    </row>
    <row r="49" spans="1:7" x14ac:dyDescent="0.25">
      <c r="A49" s="20"/>
      <c r="B49" s="20"/>
      <c r="C49" s="20"/>
      <c r="D49" s="11">
        <v>218898.8</v>
      </c>
      <c r="E49" s="11">
        <v>275433.31</v>
      </c>
      <c r="F49" s="12">
        <f>G49/E49</f>
        <v>-0.20525661910681758</v>
      </c>
      <c r="G49" s="11">
        <f>D49-E49</f>
        <v>-56534.510000000009</v>
      </c>
    </row>
    <row r="50" spans="1:7" x14ac:dyDescent="0.25">
      <c r="D50" s="1"/>
      <c r="E50" s="1"/>
      <c r="F50" s="1"/>
    </row>
    <row r="51" spans="1:7" ht="30" x14ac:dyDescent="0.25">
      <c r="A51" s="5">
        <v>7</v>
      </c>
      <c r="B51" s="6" t="s">
        <v>42</v>
      </c>
      <c r="C51" s="7"/>
      <c r="D51" s="8">
        <v>2020</v>
      </c>
      <c r="E51" s="8">
        <v>2019</v>
      </c>
      <c r="F51" s="9" t="s">
        <v>22</v>
      </c>
      <c r="G51" s="9" t="s">
        <v>23</v>
      </c>
    </row>
    <row r="52" spans="1:7" x14ac:dyDescent="0.25">
      <c r="A52" s="54" t="s">
        <v>4</v>
      </c>
      <c r="B52" s="10"/>
      <c r="C52" s="7" t="s">
        <v>43</v>
      </c>
      <c r="D52" s="11">
        <v>191452.79999999999</v>
      </c>
      <c r="E52" s="11">
        <v>281260.5</v>
      </c>
      <c r="F52" s="12">
        <f t="shared" ref="F52:F58" si="3">G52/E52</f>
        <v>-0.31930434597108381</v>
      </c>
      <c r="G52" s="11">
        <f t="shared" ref="G52:G58" si="4">D52-E52</f>
        <v>-89807.700000000012</v>
      </c>
    </row>
    <row r="53" spans="1:7" x14ac:dyDescent="0.25">
      <c r="A53" s="10"/>
      <c r="B53" s="10"/>
      <c r="C53" s="7" t="s">
        <v>44</v>
      </c>
      <c r="D53" s="11">
        <v>16331</v>
      </c>
      <c r="E53" s="11">
        <v>5186.7</v>
      </c>
      <c r="F53" s="12">
        <f t="shared" si="3"/>
        <v>2.1486301501918366</v>
      </c>
      <c r="G53" s="11">
        <f t="shared" si="4"/>
        <v>11144.3</v>
      </c>
    </row>
    <row r="54" spans="1:7" x14ac:dyDescent="0.25">
      <c r="A54" s="10"/>
      <c r="B54" s="10"/>
      <c r="C54" s="7" t="s">
        <v>45</v>
      </c>
      <c r="D54" s="11">
        <v>1320</v>
      </c>
      <c r="E54" s="11">
        <v>35760</v>
      </c>
      <c r="F54" s="12">
        <f t="shared" si="3"/>
        <v>-0.96308724832214765</v>
      </c>
      <c r="G54" s="11">
        <f t="shared" si="4"/>
        <v>-34440</v>
      </c>
    </row>
    <row r="55" spans="1:7" x14ac:dyDescent="0.25">
      <c r="A55" s="10"/>
      <c r="B55" s="10"/>
      <c r="C55" s="7" t="s">
        <v>46</v>
      </c>
      <c r="D55" s="11">
        <v>0</v>
      </c>
      <c r="E55" s="11">
        <v>6542.9</v>
      </c>
      <c r="F55" s="12">
        <f t="shared" si="3"/>
        <v>-1</v>
      </c>
      <c r="G55" s="11">
        <f t="shared" si="4"/>
        <v>-6542.9</v>
      </c>
    </row>
    <row r="56" spans="1:7" x14ac:dyDescent="0.25">
      <c r="A56" s="10"/>
      <c r="B56" s="10"/>
      <c r="C56" s="7" t="s">
        <v>47</v>
      </c>
      <c r="D56" s="11">
        <v>0</v>
      </c>
      <c r="E56" s="11">
        <v>7120</v>
      </c>
      <c r="F56" s="12">
        <f t="shared" si="3"/>
        <v>-1</v>
      </c>
      <c r="G56" s="11">
        <f t="shared" si="4"/>
        <v>-7120</v>
      </c>
    </row>
    <row r="57" spans="1:7" x14ac:dyDescent="0.25">
      <c r="A57" s="10"/>
      <c r="B57" s="10"/>
      <c r="C57" s="7" t="s">
        <v>48</v>
      </c>
      <c r="D57" s="11">
        <v>0</v>
      </c>
      <c r="E57" s="11">
        <v>2479.5</v>
      </c>
      <c r="F57" s="12">
        <f t="shared" si="3"/>
        <v>-1</v>
      </c>
      <c r="G57" s="11">
        <f t="shared" si="4"/>
        <v>-2479.5</v>
      </c>
    </row>
    <row r="58" spans="1:7" x14ac:dyDescent="0.25">
      <c r="A58" s="10"/>
      <c r="B58" s="10"/>
      <c r="C58" s="7" t="s">
        <v>49</v>
      </c>
      <c r="D58" s="11">
        <v>0</v>
      </c>
      <c r="E58" s="11">
        <v>800</v>
      </c>
      <c r="F58" s="12">
        <f t="shared" si="3"/>
        <v>-1</v>
      </c>
      <c r="G58" s="11">
        <f t="shared" si="4"/>
        <v>-800</v>
      </c>
    </row>
    <row r="59" spans="1:7" x14ac:dyDescent="0.25">
      <c r="A59" s="10"/>
      <c r="B59" s="10"/>
      <c r="C59" s="16"/>
      <c r="D59" s="17"/>
      <c r="E59" s="17"/>
      <c r="F59" s="18"/>
      <c r="G59" s="19"/>
    </row>
    <row r="60" spans="1:7" x14ac:dyDescent="0.25">
      <c r="A60" s="20"/>
      <c r="B60" s="20"/>
      <c r="C60" s="21" t="s">
        <v>19</v>
      </c>
      <c r="D60" s="11">
        <f>SUM(D52:D58)</f>
        <v>209103.8</v>
      </c>
      <c r="E60" s="11">
        <f>SUM(E52:E58)</f>
        <v>339149.60000000003</v>
      </c>
      <c r="F60" s="12">
        <f>G60/E60</f>
        <v>-0.38344671496000593</v>
      </c>
      <c r="G60" s="11">
        <f>D60-E60</f>
        <v>-130045.80000000005</v>
      </c>
    </row>
    <row r="61" spans="1:7" x14ac:dyDescent="0.25">
      <c r="A61" s="13"/>
      <c r="B61" s="13"/>
      <c r="C61" s="40"/>
      <c r="D61" s="26"/>
      <c r="E61" s="26"/>
      <c r="F61" s="41"/>
      <c r="G61" s="26"/>
    </row>
    <row r="62" spans="1:7" ht="30" x14ac:dyDescent="0.25">
      <c r="A62" s="5">
        <v>8</v>
      </c>
      <c r="B62" s="6" t="s">
        <v>50</v>
      </c>
      <c r="C62" s="42"/>
      <c r="D62" s="8">
        <v>2020</v>
      </c>
      <c r="E62" s="8">
        <v>2019</v>
      </c>
      <c r="F62" s="9" t="s">
        <v>22</v>
      </c>
      <c r="G62" s="9" t="s">
        <v>23</v>
      </c>
    </row>
    <row r="63" spans="1:7" x14ac:dyDescent="0.25">
      <c r="A63" s="20"/>
      <c r="B63" s="20"/>
      <c r="C63" s="20"/>
      <c r="D63" s="11">
        <v>186853.2</v>
      </c>
      <c r="E63" s="11">
        <v>56752.3</v>
      </c>
      <c r="F63" s="12">
        <f>G63/E63</f>
        <v>2.2924339630288113</v>
      </c>
      <c r="G63" s="11">
        <f>D63-E63</f>
        <v>130100.90000000001</v>
      </c>
    </row>
    <row r="64" spans="1:7" x14ac:dyDescent="0.25">
      <c r="A64" s="13"/>
      <c r="B64" s="13"/>
      <c r="C64" s="13"/>
      <c r="D64" s="26"/>
      <c r="E64" s="26"/>
      <c r="F64" s="41"/>
      <c r="G64" s="26"/>
    </row>
    <row r="65" spans="1:7" ht="30" x14ac:dyDescent="0.25">
      <c r="A65" s="5">
        <v>9</v>
      </c>
      <c r="B65" s="6" t="s">
        <v>51</v>
      </c>
      <c r="C65" s="42"/>
      <c r="D65" s="8">
        <v>2020</v>
      </c>
      <c r="E65" s="8">
        <v>2019</v>
      </c>
      <c r="F65" s="9" t="s">
        <v>22</v>
      </c>
      <c r="G65" s="9" t="s">
        <v>23</v>
      </c>
    </row>
    <row r="66" spans="1:7" x14ac:dyDescent="0.25">
      <c r="A66" s="53" t="s">
        <v>6</v>
      </c>
      <c r="B66" s="20"/>
      <c r="C66" s="20"/>
      <c r="D66" s="11">
        <v>46358.69</v>
      </c>
      <c r="E66" s="11">
        <v>37846.85</v>
      </c>
      <c r="F66" s="12">
        <f>G66/E66</f>
        <v>0.2249022045427824</v>
      </c>
      <c r="G66" s="11">
        <f>D66-E66</f>
        <v>8511.8400000000038</v>
      </c>
    </row>
    <row r="67" spans="1:7" x14ac:dyDescent="0.25">
      <c r="A67" s="13"/>
      <c r="B67" s="13"/>
      <c r="C67" s="13"/>
      <c r="D67" s="26"/>
      <c r="E67" s="26"/>
      <c r="F67" s="41"/>
      <c r="G67" s="26"/>
    </row>
    <row r="68" spans="1:7" ht="30" x14ac:dyDescent="0.25">
      <c r="A68" s="5">
        <v>10</v>
      </c>
      <c r="B68" s="6" t="s">
        <v>52</v>
      </c>
      <c r="C68" s="42"/>
      <c r="D68" s="8">
        <v>2020</v>
      </c>
      <c r="E68" s="8">
        <v>2019</v>
      </c>
      <c r="F68" s="9" t="s">
        <v>22</v>
      </c>
      <c r="G68" s="9" t="s">
        <v>23</v>
      </c>
    </row>
    <row r="69" spans="1:7" x14ac:dyDescent="0.25">
      <c r="A69" s="54" t="s">
        <v>7</v>
      </c>
      <c r="B69" s="10"/>
      <c r="C69" s="43" t="s">
        <v>53</v>
      </c>
      <c r="D69" s="11">
        <v>21726.300000000003</v>
      </c>
      <c r="E69" s="11">
        <v>10620</v>
      </c>
      <c r="F69" s="12">
        <f>G69/E69</f>
        <v>1.0457909604519777</v>
      </c>
      <c r="G69" s="11">
        <f>D69-E69</f>
        <v>11106.300000000003</v>
      </c>
    </row>
    <row r="70" spans="1:7" x14ac:dyDescent="0.25">
      <c r="A70" s="39"/>
      <c r="B70" s="10"/>
      <c r="C70" s="7" t="s">
        <v>54</v>
      </c>
      <c r="D70" s="11">
        <v>5483.2</v>
      </c>
      <c r="E70" s="11">
        <v>2856.89</v>
      </c>
      <c r="F70" s="12">
        <f>G70/E70</f>
        <v>0.919289857152358</v>
      </c>
      <c r="G70" s="11">
        <f>D70-E70</f>
        <v>2626.31</v>
      </c>
    </row>
    <row r="71" spans="1:7" x14ac:dyDescent="0.25">
      <c r="A71" s="39"/>
      <c r="B71" s="10"/>
      <c r="C71" s="7" t="s">
        <v>55</v>
      </c>
      <c r="D71" s="11">
        <v>2664.7</v>
      </c>
      <c r="E71" s="11">
        <v>2889.1</v>
      </c>
      <c r="F71" s="12">
        <f>G71/E71</f>
        <v>-7.7671247101173416E-2</v>
      </c>
      <c r="G71" s="11">
        <f>D71-E71</f>
        <v>-224.40000000000009</v>
      </c>
    </row>
    <row r="72" spans="1:7" x14ac:dyDescent="0.25">
      <c r="A72" s="39"/>
      <c r="B72" s="10"/>
      <c r="C72" s="43" t="s">
        <v>56</v>
      </c>
      <c r="D72" s="11">
        <v>2236.5</v>
      </c>
      <c r="E72" s="11">
        <v>13379.08</v>
      </c>
      <c r="F72" s="12">
        <f>G72/E72</f>
        <v>-0.83283603954830976</v>
      </c>
      <c r="G72" s="11">
        <f>D72-E72</f>
        <v>-11142.58</v>
      </c>
    </row>
    <row r="73" spans="1:7" x14ac:dyDescent="0.25">
      <c r="A73" s="39"/>
      <c r="B73" s="10"/>
      <c r="C73" s="16"/>
      <c r="D73" s="17"/>
      <c r="E73" s="17"/>
      <c r="F73" s="18"/>
      <c r="G73" s="19"/>
    </row>
    <row r="74" spans="1:7" x14ac:dyDescent="0.25">
      <c r="A74" s="20"/>
      <c r="B74" s="20"/>
      <c r="C74" s="21" t="s">
        <v>19</v>
      </c>
      <c r="D74" s="11">
        <f>SUM(D69:D72)</f>
        <v>32110.700000000004</v>
      </c>
      <c r="E74" s="11">
        <f>SUM(E69:E72)</f>
        <v>29745.07</v>
      </c>
      <c r="F74" s="12">
        <f>G74/E74</f>
        <v>7.9530154072591008E-2</v>
      </c>
      <c r="G74" s="11">
        <f>D74-E74</f>
        <v>2365.6300000000047</v>
      </c>
    </row>
    <row r="75" spans="1:7" x14ac:dyDescent="0.25">
      <c r="A75" s="13"/>
      <c r="B75" s="13"/>
      <c r="C75" s="13"/>
      <c r="D75" s="26"/>
      <c r="E75" s="26"/>
      <c r="F75" s="41"/>
      <c r="G75" s="26"/>
    </row>
    <row r="76" spans="1:7" ht="30" x14ac:dyDescent="0.25">
      <c r="A76" s="5">
        <v>11</v>
      </c>
      <c r="B76" s="6" t="s">
        <v>57</v>
      </c>
      <c r="C76" s="7"/>
      <c r="D76" s="8">
        <v>2020</v>
      </c>
      <c r="E76" s="8">
        <v>2019</v>
      </c>
      <c r="F76" s="9" t="s">
        <v>22</v>
      </c>
      <c r="G76" s="9" t="s">
        <v>23</v>
      </c>
    </row>
    <row r="77" spans="1:7" x14ac:dyDescent="0.25">
      <c r="A77" s="54" t="s">
        <v>5</v>
      </c>
      <c r="B77" s="10"/>
      <c r="C77" s="7" t="s">
        <v>58</v>
      </c>
      <c r="D77" s="11">
        <v>12412.5</v>
      </c>
      <c r="E77" s="11">
        <v>18149.04</v>
      </c>
      <c r="F77" s="12">
        <f t="shared" ref="F77:F94" si="5">G77/E77</f>
        <v>-0.31607952817339102</v>
      </c>
      <c r="G77" s="11">
        <f t="shared" ref="G77:G94" si="6">D77-E77</f>
        <v>-5736.5400000000009</v>
      </c>
    </row>
    <row r="78" spans="1:7" x14ac:dyDescent="0.25">
      <c r="A78" s="10"/>
      <c r="B78" s="10"/>
      <c r="C78" s="7" t="s">
        <v>59</v>
      </c>
      <c r="D78" s="11">
        <v>3700</v>
      </c>
      <c r="E78" s="11">
        <v>4850</v>
      </c>
      <c r="F78" s="12">
        <f t="shared" si="5"/>
        <v>-0.23711340206185566</v>
      </c>
      <c r="G78" s="11">
        <f t="shared" si="6"/>
        <v>-1150</v>
      </c>
    </row>
    <row r="79" spans="1:7" x14ac:dyDescent="0.25">
      <c r="A79" s="10"/>
      <c r="B79" s="10"/>
      <c r="C79" s="7" t="s">
        <v>1</v>
      </c>
      <c r="D79" s="11">
        <v>3566</v>
      </c>
      <c r="E79" s="11">
        <v>155</v>
      </c>
      <c r="F79" s="12">
        <f t="shared" si="5"/>
        <v>22.006451612903227</v>
      </c>
      <c r="G79" s="11">
        <f t="shared" si="6"/>
        <v>3411</v>
      </c>
    </row>
    <row r="80" spans="1:7" x14ac:dyDescent="0.25">
      <c r="A80" s="10"/>
      <c r="B80" s="10"/>
      <c r="C80" s="7" t="s">
        <v>60</v>
      </c>
      <c r="D80" s="11">
        <v>2800</v>
      </c>
      <c r="E80" s="11">
        <v>7775</v>
      </c>
      <c r="F80" s="12">
        <f t="shared" si="5"/>
        <v>-0.63987138263665599</v>
      </c>
      <c r="G80" s="11">
        <f t="shared" si="6"/>
        <v>-4975</v>
      </c>
    </row>
    <row r="81" spans="1:9" x14ac:dyDescent="0.25">
      <c r="A81" s="10"/>
      <c r="B81" s="10"/>
      <c r="C81" s="7" t="s">
        <v>61</v>
      </c>
      <c r="D81" s="11">
        <v>540</v>
      </c>
      <c r="E81" s="11">
        <v>1958.5</v>
      </c>
      <c r="F81" s="12">
        <f t="shared" si="5"/>
        <v>-0.72427878478427365</v>
      </c>
      <c r="G81" s="11">
        <f t="shared" si="6"/>
        <v>-1418.5</v>
      </c>
    </row>
    <row r="82" spans="1:9" x14ac:dyDescent="0.25">
      <c r="A82" s="10"/>
      <c r="B82" s="10"/>
      <c r="C82" s="7" t="s">
        <v>62</v>
      </c>
      <c r="D82" s="11">
        <v>300</v>
      </c>
      <c r="E82" s="11">
        <v>870</v>
      </c>
      <c r="F82" s="12">
        <f t="shared" si="5"/>
        <v>-0.65517241379310343</v>
      </c>
      <c r="G82" s="11">
        <f t="shared" si="6"/>
        <v>-570</v>
      </c>
    </row>
    <row r="83" spans="1:9" x14ac:dyDescent="0.25">
      <c r="A83" s="10"/>
      <c r="B83" s="10"/>
      <c r="C83" s="7" t="s">
        <v>63</v>
      </c>
      <c r="D83" s="11">
        <v>150</v>
      </c>
      <c r="E83" s="11">
        <v>490</v>
      </c>
      <c r="F83" s="12">
        <f t="shared" si="5"/>
        <v>-0.69387755102040816</v>
      </c>
      <c r="G83" s="11">
        <f t="shared" si="6"/>
        <v>-340</v>
      </c>
    </row>
    <row r="84" spans="1:9" x14ac:dyDescent="0.25">
      <c r="A84" s="10"/>
      <c r="B84" s="10"/>
      <c r="C84" s="7" t="s">
        <v>64</v>
      </c>
      <c r="D84" s="11">
        <v>103.7</v>
      </c>
      <c r="E84" s="11">
        <v>117.5</v>
      </c>
      <c r="F84" s="12">
        <f t="shared" si="5"/>
        <v>-0.11744680851063827</v>
      </c>
      <c r="G84" s="11">
        <f t="shared" si="6"/>
        <v>-13.799999999999997</v>
      </c>
    </row>
    <row r="85" spans="1:9" x14ac:dyDescent="0.25">
      <c r="A85" s="10"/>
      <c r="B85" s="10"/>
      <c r="C85" s="7" t="s">
        <v>65</v>
      </c>
      <c r="D85" s="11">
        <v>0</v>
      </c>
      <c r="E85" s="11">
        <v>3057</v>
      </c>
      <c r="F85" s="12">
        <f t="shared" si="5"/>
        <v>-1</v>
      </c>
      <c r="G85" s="11">
        <f t="shared" si="6"/>
        <v>-3057</v>
      </c>
    </row>
    <row r="86" spans="1:9" x14ac:dyDescent="0.25">
      <c r="A86" s="10"/>
      <c r="B86" s="10"/>
      <c r="C86" s="7" t="s">
        <v>66</v>
      </c>
      <c r="D86" s="11">
        <v>0</v>
      </c>
      <c r="E86" s="11">
        <v>2787.7</v>
      </c>
      <c r="F86" s="12">
        <f t="shared" si="5"/>
        <v>-1</v>
      </c>
      <c r="G86" s="11">
        <f t="shared" si="6"/>
        <v>-2787.7</v>
      </c>
    </row>
    <row r="87" spans="1:9" x14ac:dyDescent="0.25">
      <c r="A87" s="10"/>
      <c r="B87" s="10"/>
      <c r="C87" s="7" t="s">
        <v>68</v>
      </c>
      <c r="D87" s="11">
        <v>0</v>
      </c>
      <c r="E87" s="11">
        <v>2253</v>
      </c>
      <c r="F87" s="12">
        <f t="shared" si="5"/>
        <v>-1</v>
      </c>
      <c r="G87" s="11">
        <f t="shared" si="6"/>
        <v>-2253</v>
      </c>
    </row>
    <row r="88" spans="1:9" x14ac:dyDescent="0.25">
      <c r="A88" s="10"/>
      <c r="B88" s="10"/>
      <c r="C88" s="7" t="s">
        <v>69</v>
      </c>
      <c r="D88" s="11">
        <v>0</v>
      </c>
      <c r="E88" s="11">
        <v>1717</v>
      </c>
      <c r="F88" s="12">
        <f t="shared" si="5"/>
        <v>-1</v>
      </c>
      <c r="G88" s="11">
        <f t="shared" si="6"/>
        <v>-1717</v>
      </c>
    </row>
    <row r="89" spans="1:9" x14ac:dyDescent="0.25">
      <c r="A89" s="10"/>
      <c r="B89" s="10"/>
      <c r="C89" s="7" t="s">
        <v>70</v>
      </c>
      <c r="D89" s="11">
        <v>0</v>
      </c>
      <c r="E89" s="11">
        <v>1098.7</v>
      </c>
      <c r="F89" s="12">
        <f t="shared" si="5"/>
        <v>-1</v>
      </c>
      <c r="G89" s="11">
        <f t="shared" si="6"/>
        <v>-1098.7</v>
      </c>
    </row>
    <row r="90" spans="1:9" x14ac:dyDescent="0.25">
      <c r="A90" s="10"/>
      <c r="B90" s="10"/>
      <c r="C90" s="7" t="s">
        <v>67</v>
      </c>
      <c r="D90" s="11">
        <v>0</v>
      </c>
      <c r="E90" s="11">
        <v>583.70000000000005</v>
      </c>
      <c r="F90" s="12">
        <f t="shared" si="5"/>
        <v>-1</v>
      </c>
      <c r="G90" s="11">
        <f t="shared" si="6"/>
        <v>-583.70000000000005</v>
      </c>
    </row>
    <row r="91" spans="1:9" x14ac:dyDescent="0.25">
      <c r="A91" s="10"/>
      <c r="B91" s="10"/>
      <c r="C91" s="7" t="s">
        <v>71</v>
      </c>
      <c r="D91" s="11">
        <v>0</v>
      </c>
      <c r="E91" s="11">
        <v>272.8</v>
      </c>
      <c r="F91" s="12">
        <f t="shared" si="5"/>
        <v>-1</v>
      </c>
      <c r="G91" s="11">
        <f t="shared" si="6"/>
        <v>-272.8</v>
      </c>
    </row>
    <row r="92" spans="1:9" x14ac:dyDescent="0.25">
      <c r="A92" s="10"/>
      <c r="B92" s="10"/>
      <c r="C92" s="7" t="s">
        <v>72</v>
      </c>
      <c r="D92" s="11">
        <v>0</v>
      </c>
      <c r="E92" s="11">
        <v>260</v>
      </c>
      <c r="F92" s="12">
        <f t="shared" si="5"/>
        <v>-1</v>
      </c>
      <c r="G92" s="11">
        <f t="shared" si="6"/>
        <v>-260</v>
      </c>
    </row>
    <row r="93" spans="1:9" x14ac:dyDescent="0.25">
      <c r="A93" s="10"/>
      <c r="B93" s="10"/>
      <c r="C93" s="7" t="s">
        <v>73</v>
      </c>
      <c r="D93" s="11">
        <v>0</v>
      </c>
      <c r="E93" s="11">
        <v>197</v>
      </c>
      <c r="F93" s="12">
        <f t="shared" si="5"/>
        <v>-1</v>
      </c>
      <c r="G93" s="11">
        <f t="shared" si="6"/>
        <v>-197</v>
      </c>
      <c r="I93" s="13"/>
    </row>
    <row r="94" spans="1:9" x14ac:dyDescent="0.25">
      <c r="A94" s="10"/>
      <c r="B94" s="10"/>
      <c r="C94" s="7" t="s">
        <v>74</v>
      </c>
      <c r="D94" s="11">
        <v>0</v>
      </c>
      <c r="E94" s="11">
        <v>110.4</v>
      </c>
      <c r="F94" s="12">
        <f t="shared" si="5"/>
        <v>-1</v>
      </c>
      <c r="G94" s="11">
        <f t="shared" si="6"/>
        <v>-110.4</v>
      </c>
    </row>
    <row r="95" spans="1:9" x14ac:dyDescent="0.25">
      <c r="A95" s="10"/>
      <c r="B95" s="10"/>
      <c r="C95" s="16"/>
      <c r="D95" s="17"/>
      <c r="E95" s="17"/>
      <c r="F95" s="18"/>
      <c r="G95" s="19"/>
    </row>
    <row r="96" spans="1:9" x14ac:dyDescent="0.25">
      <c r="A96" s="20"/>
      <c r="B96" s="20"/>
      <c r="C96" s="21" t="s">
        <v>19</v>
      </c>
      <c r="D96" s="11">
        <f>SUM(D77:D94)</f>
        <v>23572.2</v>
      </c>
      <c r="E96" s="11">
        <f>SUM(E77:E94)</f>
        <v>46702.34</v>
      </c>
      <c r="F96" s="12">
        <f>G96/E96</f>
        <v>-0.49526726069828614</v>
      </c>
      <c r="G96" s="11">
        <f>D96-E96</f>
        <v>-23130.139999999996</v>
      </c>
    </row>
    <row r="97" spans="1:7" x14ac:dyDescent="0.25">
      <c r="A97" s="13"/>
      <c r="B97" s="13"/>
      <c r="C97" s="13"/>
      <c r="D97" s="26"/>
      <c r="E97" s="26"/>
      <c r="F97" s="41"/>
      <c r="G97" s="26"/>
    </row>
    <row r="98" spans="1:7" ht="30" x14ac:dyDescent="0.25">
      <c r="A98" s="5">
        <v>12</v>
      </c>
      <c r="B98" s="44" t="s">
        <v>75</v>
      </c>
      <c r="C98" s="42"/>
      <c r="D98" s="8">
        <v>2020</v>
      </c>
      <c r="E98" s="8">
        <v>2019</v>
      </c>
      <c r="F98" s="9" t="s">
        <v>22</v>
      </c>
      <c r="G98" s="9" t="s">
        <v>23</v>
      </c>
    </row>
    <row r="99" spans="1:7" x14ac:dyDescent="0.25">
      <c r="A99" s="20"/>
      <c r="B99" s="20"/>
      <c r="C99" s="20"/>
      <c r="D99" s="11">
        <v>22860</v>
      </c>
      <c r="E99" s="11">
        <v>18769</v>
      </c>
      <c r="F99" s="12">
        <f>G99/E99</f>
        <v>0.21796579466140978</v>
      </c>
      <c r="G99" s="11">
        <f>D99-E99</f>
        <v>4091</v>
      </c>
    </row>
    <row r="100" spans="1:7" x14ac:dyDescent="0.25">
      <c r="D100" s="1"/>
      <c r="E100" s="1"/>
      <c r="F100" s="1"/>
    </row>
    <row r="101" spans="1:7" ht="30" x14ac:dyDescent="0.25">
      <c r="A101" s="5">
        <v>13</v>
      </c>
      <c r="B101" s="6" t="s">
        <v>76</v>
      </c>
      <c r="C101" s="42"/>
      <c r="D101" s="8">
        <v>2020</v>
      </c>
      <c r="E101" s="8">
        <v>2019</v>
      </c>
      <c r="F101" s="9" t="s">
        <v>22</v>
      </c>
      <c r="G101" s="9" t="s">
        <v>23</v>
      </c>
    </row>
    <row r="102" spans="1:7" x14ac:dyDescent="0.25">
      <c r="A102" s="53" t="s">
        <v>8</v>
      </c>
      <c r="B102" s="20"/>
      <c r="C102" s="20"/>
      <c r="D102" s="11">
        <v>16237</v>
      </c>
      <c r="E102" s="11">
        <v>43718.1</v>
      </c>
      <c r="F102" s="12">
        <f>G102/E102</f>
        <v>-0.62859776614262741</v>
      </c>
      <c r="G102" s="11">
        <f>D102-E102</f>
        <v>-27481.1</v>
      </c>
    </row>
    <row r="103" spans="1:7" x14ac:dyDescent="0.25">
      <c r="D103" s="1"/>
      <c r="E103" s="1"/>
      <c r="F103" s="1"/>
    </row>
    <row r="104" spans="1:7" ht="30" x14ac:dyDescent="0.25">
      <c r="A104" s="5">
        <v>14</v>
      </c>
      <c r="B104" s="6" t="s">
        <v>77</v>
      </c>
      <c r="C104" s="42"/>
      <c r="D104" s="8">
        <v>2020</v>
      </c>
      <c r="E104" s="8">
        <v>2019</v>
      </c>
      <c r="F104" s="9" t="s">
        <v>22</v>
      </c>
      <c r="G104" s="9" t="s">
        <v>23</v>
      </c>
    </row>
    <row r="105" spans="1:7" x14ac:dyDescent="0.25">
      <c r="A105" s="39"/>
      <c r="B105" s="10"/>
      <c r="C105" s="43" t="s">
        <v>78</v>
      </c>
      <c r="D105" s="11">
        <v>13299.840000000002</v>
      </c>
      <c r="E105" s="11">
        <v>0</v>
      </c>
      <c r="F105" s="12" t="s">
        <v>0</v>
      </c>
      <c r="G105" s="11">
        <f>D105-E105</f>
        <v>13299.840000000002</v>
      </c>
    </row>
    <row r="106" spans="1:7" x14ac:dyDescent="0.25">
      <c r="A106" s="39"/>
      <c r="B106" s="10"/>
      <c r="C106" s="43" t="s">
        <v>79</v>
      </c>
      <c r="D106" s="11">
        <v>1698.01</v>
      </c>
      <c r="E106" s="11">
        <v>0</v>
      </c>
      <c r="F106" s="12" t="s">
        <v>0</v>
      </c>
      <c r="G106" s="11">
        <f>D106-E106</f>
        <v>1698.01</v>
      </c>
    </row>
    <row r="107" spans="1:7" x14ac:dyDescent="0.25">
      <c r="A107" s="39"/>
      <c r="B107" s="10"/>
      <c r="C107" s="16"/>
      <c r="D107" s="17"/>
      <c r="E107" s="17"/>
      <c r="F107" s="18"/>
      <c r="G107" s="19"/>
    </row>
    <row r="108" spans="1:7" x14ac:dyDescent="0.25">
      <c r="A108" s="20"/>
      <c r="B108" s="20"/>
      <c r="C108" s="21" t="s">
        <v>19</v>
      </c>
      <c r="D108" s="11">
        <f>SUM(D105:D106)</f>
        <v>14997.850000000002</v>
      </c>
      <c r="E108" s="11">
        <f>+E105+E106</f>
        <v>0</v>
      </c>
      <c r="F108" s="12" t="s">
        <v>0</v>
      </c>
      <c r="G108" s="11">
        <f>D108-E108</f>
        <v>14997.850000000002</v>
      </c>
    </row>
    <row r="109" spans="1:7" x14ac:dyDescent="0.25">
      <c r="D109" s="1"/>
      <c r="E109" s="1"/>
      <c r="F109" s="1"/>
    </row>
    <row r="110" spans="1:7" ht="30" x14ac:dyDescent="0.25">
      <c r="A110" s="5">
        <v>15</v>
      </c>
      <c r="B110" s="44" t="s">
        <v>80</v>
      </c>
      <c r="C110" s="42"/>
      <c r="D110" s="8">
        <v>2020</v>
      </c>
      <c r="E110" s="8">
        <v>2019</v>
      </c>
      <c r="F110" s="9" t="s">
        <v>22</v>
      </c>
      <c r="G110" s="9" t="s">
        <v>23</v>
      </c>
    </row>
    <row r="111" spans="1:7" x14ac:dyDescent="0.25">
      <c r="A111" s="20"/>
      <c r="B111" s="20"/>
      <c r="C111" s="20"/>
      <c r="D111" s="11">
        <v>13180</v>
      </c>
      <c r="E111" s="11">
        <v>23500</v>
      </c>
      <c r="F111" s="12">
        <f>G111/E111</f>
        <v>-0.43914893617021278</v>
      </c>
      <c r="G111" s="11">
        <f>D111-E111</f>
        <v>-10320</v>
      </c>
    </row>
    <row r="112" spans="1:7" x14ac:dyDescent="0.25">
      <c r="D112" s="1"/>
      <c r="E112" s="1"/>
      <c r="F112" s="1"/>
    </row>
    <row r="113" spans="1:7" ht="30" x14ac:dyDescent="0.25">
      <c r="A113" s="5">
        <v>16</v>
      </c>
      <c r="B113" s="6" t="s">
        <v>81</v>
      </c>
      <c r="C113" s="42"/>
      <c r="D113" s="8">
        <v>2020</v>
      </c>
      <c r="E113" s="8">
        <v>2019</v>
      </c>
      <c r="F113" s="9" t="s">
        <v>22</v>
      </c>
      <c r="G113" s="9" t="s">
        <v>23</v>
      </c>
    </row>
    <row r="114" spans="1:7" x14ac:dyDescent="0.25">
      <c r="A114" s="53" t="s">
        <v>9</v>
      </c>
      <c r="B114" s="20"/>
      <c r="C114" s="20"/>
      <c r="D114" s="11">
        <v>11725</v>
      </c>
      <c r="E114" s="11">
        <v>25390</v>
      </c>
      <c r="F114" s="12">
        <f>G114/E114</f>
        <v>-0.53820401732965739</v>
      </c>
      <c r="G114" s="11">
        <f>D114-E114</f>
        <v>-13665</v>
      </c>
    </row>
    <row r="115" spans="1:7" x14ac:dyDescent="0.25">
      <c r="D115" s="1"/>
      <c r="E115" s="1"/>
      <c r="F115" s="1"/>
    </row>
    <row r="116" spans="1:7" ht="30" x14ac:dyDescent="0.25">
      <c r="A116" s="5">
        <v>17</v>
      </c>
      <c r="B116" s="44" t="s">
        <v>82</v>
      </c>
      <c r="C116" s="42"/>
      <c r="D116" s="8">
        <v>2020</v>
      </c>
      <c r="E116" s="8">
        <v>2019</v>
      </c>
      <c r="F116" s="9" t="s">
        <v>22</v>
      </c>
      <c r="G116" s="9" t="s">
        <v>23</v>
      </c>
    </row>
    <row r="117" spans="1:7" x14ac:dyDescent="0.25">
      <c r="A117" s="20"/>
      <c r="B117" s="20"/>
      <c r="C117" s="20"/>
      <c r="D117" s="11">
        <v>6596.76</v>
      </c>
      <c r="E117" s="11">
        <v>3120</v>
      </c>
      <c r="F117" s="12">
        <f>G117/E117</f>
        <v>1.1143461538461539</v>
      </c>
      <c r="G117" s="11">
        <f>D117-E117</f>
        <v>3476.76</v>
      </c>
    </row>
    <row r="118" spans="1:7" x14ac:dyDescent="0.25">
      <c r="D118" s="1"/>
      <c r="E118" s="1"/>
      <c r="F118" s="1"/>
    </row>
    <row r="119" spans="1:7" ht="30" x14ac:dyDescent="0.25">
      <c r="A119" s="5">
        <v>18</v>
      </c>
      <c r="B119" s="44" t="s">
        <v>83</v>
      </c>
      <c r="C119" s="42"/>
      <c r="D119" s="8">
        <v>2020</v>
      </c>
      <c r="E119" s="8">
        <v>2019</v>
      </c>
      <c r="F119" s="9" t="s">
        <v>22</v>
      </c>
      <c r="G119" s="9" t="s">
        <v>23</v>
      </c>
    </row>
    <row r="120" spans="1:7" x14ac:dyDescent="0.25">
      <c r="A120" s="20"/>
      <c r="B120" s="20"/>
      <c r="C120" s="20"/>
      <c r="D120" s="11">
        <v>4600.7</v>
      </c>
      <c r="E120" s="11">
        <v>3561.8</v>
      </c>
      <c r="F120" s="12">
        <f>G120/E120</f>
        <v>0.29167836487169396</v>
      </c>
      <c r="G120" s="11">
        <f>D120-E120</f>
        <v>1038.8999999999996</v>
      </c>
    </row>
    <row r="121" spans="1:7" x14ac:dyDescent="0.25">
      <c r="D121" s="1"/>
      <c r="E121" s="1"/>
      <c r="F121" s="1"/>
    </row>
    <row r="122" spans="1:7" ht="30" x14ac:dyDescent="0.25">
      <c r="A122" s="5">
        <v>19</v>
      </c>
      <c r="B122" s="44" t="s">
        <v>84</v>
      </c>
      <c r="C122" s="42"/>
      <c r="D122" s="8">
        <v>2020</v>
      </c>
      <c r="E122" s="8">
        <v>2019</v>
      </c>
      <c r="F122" s="9" t="s">
        <v>22</v>
      </c>
      <c r="G122" s="9" t="s">
        <v>23</v>
      </c>
    </row>
    <row r="123" spans="1:7" x14ac:dyDescent="0.25">
      <c r="A123" s="20"/>
      <c r="B123" s="20"/>
      <c r="C123" s="20"/>
      <c r="D123" s="11">
        <v>4065</v>
      </c>
      <c r="E123" s="11">
        <v>6049.3</v>
      </c>
      <c r="F123" s="12">
        <f>G123/E123</f>
        <v>-0.32802142396640938</v>
      </c>
      <c r="G123" s="11">
        <f>D123-E123</f>
        <v>-1984.3000000000002</v>
      </c>
    </row>
    <row r="124" spans="1:7" x14ac:dyDescent="0.25">
      <c r="D124" s="1"/>
      <c r="E124" s="1"/>
      <c r="F124" s="1"/>
    </row>
    <row r="125" spans="1:7" ht="30" x14ac:dyDescent="0.25">
      <c r="A125" s="5">
        <v>20</v>
      </c>
      <c r="B125" s="44" t="s">
        <v>85</v>
      </c>
      <c r="C125" s="42"/>
      <c r="D125" s="8">
        <v>2020</v>
      </c>
      <c r="E125" s="8">
        <v>2019</v>
      </c>
      <c r="F125" s="9" t="s">
        <v>22</v>
      </c>
      <c r="G125" s="9" t="s">
        <v>23</v>
      </c>
    </row>
    <row r="126" spans="1:7" x14ac:dyDescent="0.25">
      <c r="A126" s="20"/>
      <c r="B126" s="20"/>
      <c r="C126" s="20"/>
      <c r="D126" s="11">
        <v>3531.29</v>
      </c>
      <c r="E126" s="11">
        <v>26079.5</v>
      </c>
      <c r="F126" s="12">
        <f>G126/E126</f>
        <v>-0.86459518012231829</v>
      </c>
      <c r="G126" s="11">
        <f>D126-E126</f>
        <v>-22548.21</v>
      </c>
    </row>
    <row r="127" spans="1:7" x14ac:dyDescent="0.25">
      <c r="D127" s="1"/>
      <c r="E127" s="1"/>
      <c r="F127" s="1"/>
    </row>
    <row r="128" spans="1:7" ht="30" x14ac:dyDescent="0.25">
      <c r="A128" s="5">
        <v>21</v>
      </c>
      <c r="B128" s="6" t="s">
        <v>87</v>
      </c>
      <c r="C128" s="42"/>
      <c r="D128" s="8">
        <v>2020</v>
      </c>
      <c r="E128" s="8">
        <v>2019</v>
      </c>
      <c r="F128" s="9" t="s">
        <v>22</v>
      </c>
      <c r="G128" s="9" t="s">
        <v>23</v>
      </c>
    </row>
    <row r="129" spans="1:10" x14ac:dyDescent="0.25">
      <c r="A129" s="20"/>
      <c r="B129" s="20"/>
      <c r="C129" s="21"/>
      <c r="D129" s="11">
        <v>3300</v>
      </c>
      <c r="E129" s="11">
        <v>9350</v>
      </c>
      <c r="F129" s="12">
        <f>G129/E129</f>
        <v>-0.6470588235294118</v>
      </c>
      <c r="G129" s="11">
        <f>D129-E129</f>
        <v>-6050</v>
      </c>
    </row>
    <row r="130" spans="1:10" x14ac:dyDescent="0.25">
      <c r="I130" s="45"/>
    </row>
    <row r="131" spans="1:10" ht="30" x14ac:dyDescent="0.25">
      <c r="A131" s="5">
        <v>22</v>
      </c>
      <c r="B131" s="44" t="s">
        <v>86</v>
      </c>
      <c r="C131" s="42"/>
      <c r="D131" s="8">
        <v>2020</v>
      </c>
      <c r="E131" s="8">
        <v>2019</v>
      </c>
      <c r="F131" s="9" t="s">
        <v>22</v>
      </c>
      <c r="G131" s="9" t="s">
        <v>23</v>
      </c>
    </row>
    <row r="132" spans="1:10" x14ac:dyDescent="0.25">
      <c r="A132" s="20"/>
      <c r="B132" s="20"/>
      <c r="C132" s="20"/>
      <c r="D132" s="11">
        <v>220</v>
      </c>
      <c r="E132" s="11">
        <v>2800</v>
      </c>
      <c r="F132" s="12">
        <f>G132/E132</f>
        <v>-0.92142857142857137</v>
      </c>
      <c r="G132" s="11">
        <f>D132-E132</f>
        <v>-2580</v>
      </c>
    </row>
    <row r="133" spans="1:10" x14ac:dyDescent="0.25">
      <c r="D133" s="1"/>
      <c r="E133" s="1"/>
      <c r="F133" s="1"/>
    </row>
    <row r="134" spans="1:10" ht="30" x14ac:dyDescent="0.25">
      <c r="A134" s="5">
        <v>23</v>
      </c>
      <c r="B134" s="6" t="s">
        <v>88</v>
      </c>
      <c r="C134" s="42"/>
      <c r="D134" s="8">
        <v>2020</v>
      </c>
      <c r="E134" s="8">
        <v>2019</v>
      </c>
      <c r="F134" s="9" t="s">
        <v>22</v>
      </c>
      <c r="G134" s="9" t="s">
        <v>23</v>
      </c>
    </row>
    <row r="135" spans="1:10" x14ac:dyDescent="0.25">
      <c r="A135" s="20"/>
      <c r="B135" s="20"/>
      <c r="C135" s="20"/>
      <c r="D135" s="11">
        <v>0</v>
      </c>
      <c r="E135" s="11">
        <v>10865</v>
      </c>
      <c r="F135" s="12">
        <f>G135/E135</f>
        <v>-1</v>
      </c>
      <c r="G135" s="11">
        <f>D135-E135</f>
        <v>-10865</v>
      </c>
    </row>
    <row r="136" spans="1:10" x14ac:dyDescent="0.25">
      <c r="D136" s="1"/>
      <c r="E136" s="1"/>
      <c r="F136" s="1"/>
    </row>
    <row r="137" spans="1:10" ht="30" x14ac:dyDescent="0.25">
      <c r="A137" s="6"/>
      <c r="B137" s="43" t="s">
        <v>89</v>
      </c>
      <c r="C137" s="42"/>
      <c r="D137" s="8">
        <v>2020</v>
      </c>
      <c r="E137" s="8">
        <v>2019</v>
      </c>
      <c r="F137" s="9" t="s">
        <v>22</v>
      </c>
      <c r="G137" s="9" t="s">
        <v>23</v>
      </c>
    </row>
    <row r="138" spans="1:10" x14ac:dyDescent="0.25">
      <c r="A138" s="20"/>
      <c r="B138" s="20"/>
      <c r="C138" s="20"/>
      <c r="D138" s="11">
        <f>D13+D40+D16+D60+D63+D46+D49+D96+D74+D126+D129+D111+D132+D66+D102+D114+D43+D135+D99+D120+D117+D108+D123</f>
        <v>4520203.1499999994</v>
      </c>
      <c r="E138" s="11">
        <f>E13+E40+E16+E60+E63+E46+E49+E96+E74+E126+E129+E111+E132+E66+E102+E114+E43+E135+E99+E120+E117</f>
        <v>5294479.3699999992</v>
      </c>
      <c r="F138" s="12">
        <f>G138/E138</f>
        <v>-0.14624218282675069</v>
      </c>
      <c r="G138" s="11">
        <f>D138-E138</f>
        <v>-774276.21999999974</v>
      </c>
    </row>
    <row r="139" spans="1:10" x14ac:dyDescent="0.25">
      <c r="B139" s="13"/>
      <c r="C139" s="13"/>
      <c r="D139" s="26"/>
      <c r="E139" s="26"/>
    </row>
    <row r="140" spans="1:10" ht="30" x14ac:dyDescent="0.25">
      <c r="A140" s="6"/>
      <c r="B140" s="6" t="s">
        <v>90</v>
      </c>
      <c r="C140" s="42"/>
      <c r="D140" s="8">
        <v>2020</v>
      </c>
      <c r="E140" s="8">
        <v>2019</v>
      </c>
      <c r="F140" s="9" t="s">
        <v>22</v>
      </c>
      <c r="G140" s="9" t="s">
        <v>23</v>
      </c>
    </row>
    <row r="141" spans="1:10" x14ac:dyDescent="0.25">
      <c r="A141" s="20"/>
      <c r="B141" s="20"/>
      <c r="C141" s="20"/>
      <c r="D141" s="11">
        <v>4603640.18</v>
      </c>
      <c r="E141" s="11">
        <v>5364156.5199999996</v>
      </c>
      <c r="F141" s="12">
        <f>G141/E141</f>
        <v>-0.14177743269877591</v>
      </c>
      <c r="G141" s="11">
        <f>D141-E141</f>
        <v>-760516.33999999985</v>
      </c>
    </row>
    <row r="142" spans="1:10" x14ac:dyDescent="0.25">
      <c r="G142" s="3"/>
    </row>
    <row r="144" spans="1:10" x14ac:dyDescent="0.25">
      <c r="C144" s="46" t="s">
        <v>91</v>
      </c>
      <c r="D144" s="47" t="s">
        <v>94</v>
      </c>
      <c r="E144" s="48" t="s">
        <v>92</v>
      </c>
      <c r="F144" s="55">
        <v>2019</v>
      </c>
      <c r="H144" s="13"/>
      <c r="I144" s="13"/>
      <c r="J144" s="13"/>
    </row>
    <row r="145" spans="3:10" x14ac:dyDescent="0.25">
      <c r="C145" s="7" t="s">
        <v>97</v>
      </c>
      <c r="D145" s="11">
        <v>1460480.8199999996</v>
      </c>
      <c r="E145" s="49">
        <f>D145/$D$141</f>
        <v>0.31724478084644742</v>
      </c>
      <c r="F145" s="56">
        <v>0.28907849057320201</v>
      </c>
      <c r="H145" s="13"/>
      <c r="I145" s="13"/>
      <c r="J145" s="13"/>
    </row>
    <row r="146" spans="3:10" x14ac:dyDescent="0.25">
      <c r="C146" s="6" t="s">
        <v>20</v>
      </c>
      <c r="D146" s="11">
        <v>625080.25</v>
      </c>
      <c r="E146" s="49">
        <f t="shared" ref="E146:E153" si="7">D146/$D$141</f>
        <v>0.13577956259822202</v>
      </c>
      <c r="F146" s="56">
        <v>0.17600750397193857</v>
      </c>
      <c r="G146" s="50"/>
      <c r="H146" s="13"/>
      <c r="I146" s="13"/>
      <c r="J146" s="13"/>
    </row>
    <row r="147" spans="3:10" x14ac:dyDescent="0.25">
      <c r="C147" s="6" t="s">
        <v>98</v>
      </c>
      <c r="D147" s="11">
        <v>599150.31999999995</v>
      </c>
      <c r="E147" s="49">
        <f t="shared" si="7"/>
        <v>0.13014707852341317</v>
      </c>
      <c r="F147" s="56">
        <v>0.1700804080936848</v>
      </c>
      <c r="H147" s="13"/>
      <c r="I147" s="13"/>
      <c r="J147" s="13"/>
    </row>
    <row r="148" spans="3:10" x14ac:dyDescent="0.25">
      <c r="C148" s="7" t="s">
        <v>100</v>
      </c>
      <c r="D148" s="11">
        <v>529119.6</v>
      </c>
      <c r="E148" s="49">
        <f>D148/$D$141</f>
        <v>0.11493504690021192</v>
      </c>
      <c r="F148" s="56">
        <v>3.8881229364276647E-2</v>
      </c>
      <c r="H148" s="13"/>
      <c r="I148" s="13"/>
      <c r="J148" s="13"/>
    </row>
    <row r="149" spans="3:10" x14ac:dyDescent="0.25">
      <c r="C149" s="7" t="s">
        <v>99</v>
      </c>
      <c r="D149" s="11">
        <v>488161.17</v>
      </c>
      <c r="E149" s="49">
        <f t="shared" si="7"/>
        <v>0.10603808093446608</v>
      </c>
      <c r="F149" s="56">
        <v>0.13294875482119603</v>
      </c>
      <c r="H149" s="13"/>
      <c r="I149" s="13"/>
      <c r="J149" s="13"/>
    </row>
    <row r="150" spans="3:10" x14ac:dyDescent="0.25">
      <c r="C150" s="7" t="s">
        <v>41</v>
      </c>
      <c r="D150" s="11">
        <v>218898.8</v>
      </c>
      <c r="E150" s="49">
        <f>D150/$D$141</f>
        <v>4.7549068007308945E-2</v>
      </c>
      <c r="F150" s="56">
        <v>5.2765296639778143E-2</v>
      </c>
      <c r="H150" s="13"/>
      <c r="I150" s="13"/>
      <c r="J150" s="13"/>
    </row>
    <row r="151" spans="3:10" x14ac:dyDescent="0.25">
      <c r="C151" s="7" t="s">
        <v>101</v>
      </c>
      <c r="D151" s="11">
        <v>209103.8</v>
      </c>
      <c r="E151" s="49">
        <f t="shared" si="7"/>
        <v>4.5421403894341718E-2</v>
      </c>
      <c r="F151" s="56">
        <v>6.322514988805733E-2</v>
      </c>
      <c r="H151" s="13"/>
      <c r="I151" s="13"/>
      <c r="J151" s="13"/>
    </row>
    <row r="152" spans="3:10" x14ac:dyDescent="0.25">
      <c r="C152" s="7" t="s">
        <v>50</v>
      </c>
      <c r="D152" s="11">
        <v>186853.2</v>
      </c>
      <c r="E152" s="49">
        <f t="shared" ref="E152" si="8">D152/$D$141</f>
        <v>4.0588141708329604E-2</v>
      </c>
      <c r="F152" s="56">
        <v>1.0579911266273044E-2</v>
      </c>
      <c r="H152" s="13"/>
      <c r="I152" s="13"/>
      <c r="J152" s="13"/>
    </row>
    <row r="153" spans="3:10" x14ac:dyDescent="0.25">
      <c r="C153" s="51" t="s">
        <v>19</v>
      </c>
      <c r="D153" s="11">
        <f>SUM(D145:D152)</f>
        <v>4316847.959999999</v>
      </c>
      <c r="E153" s="12">
        <f t="shared" si="7"/>
        <v>0.93770316341274074</v>
      </c>
      <c r="F153" s="56">
        <v>0.9229868333521335</v>
      </c>
    </row>
    <row r="154" spans="3:10" x14ac:dyDescent="0.25">
      <c r="C154" s="52"/>
      <c r="D154" s="26"/>
      <c r="E154" s="41"/>
    </row>
    <row r="155" spans="3:10" x14ac:dyDescent="0.25">
      <c r="C155" s="46" t="s">
        <v>93</v>
      </c>
      <c r="D155" s="47" t="s">
        <v>94</v>
      </c>
      <c r="E155" s="61"/>
    </row>
    <row r="156" spans="3:10" x14ac:dyDescent="0.25">
      <c r="C156" s="43" t="s">
        <v>78</v>
      </c>
      <c r="D156" s="11">
        <v>13299.840000000002</v>
      </c>
      <c r="E156" s="62"/>
      <c r="G156" s="57"/>
      <c r="H156" s="57"/>
    </row>
    <row r="157" spans="3:10" x14ac:dyDescent="0.25">
      <c r="C157" s="43" t="s">
        <v>79</v>
      </c>
      <c r="D157" s="11">
        <v>1698.01</v>
      </c>
      <c r="E157" s="62"/>
      <c r="G157" s="58"/>
      <c r="H157" s="13"/>
    </row>
    <row r="158" spans="3:10" x14ac:dyDescent="0.25">
      <c r="C158" s="59" t="s">
        <v>102</v>
      </c>
      <c r="D158" s="11">
        <v>500</v>
      </c>
      <c r="E158" s="62"/>
      <c r="G158" s="58"/>
      <c r="H158" s="13"/>
    </row>
    <row r="159" spans="3:10" x14ac:dyDescent="0.25">
      <c r="C159" s="51" t="s">
        <v>19</v>
      </c>
      <c r="D159" s="11">
        <f>SUM(D156:D158)</f>
        <v>15497.850000000002</v>
      </c>
      <c r="E159" s="62"/>
    </row>
    <row r="160" spans="3:10" x14ac:dyDescent="0.25">
      <c r="C160" s="52"/>
      <c r="D160" s="26"/>
      <c r="E160" s="41"/>
    </row>
    <row r="161" spans="3:7" ht="30" x14ac:dyDescent="0.25">
      <c r="C161" s="46" t="s">
        <v>95</v>
      </c>
      <c r="D161" s="8">
        <v>2020</v>
      </c>
      <c r="E161" s="8">
        <v>2019</v>
      </c>
      <c r="F161" s="9" t="s">
        <v>22</v>
      </c>
      <c r="G161" s="9" t="s">
        <v>23</v>
      </c>
    </row>
    <row r="162" spans="3:7" x14ac:dyDescent="0.25">
      <c r="C162" s="7" t="s">
        <v>100</v>
      </c>
      <c r="D162" s="11">
        <v>529119.6</v>
      </c>
      <c r="E162" s="11">
        <v>208565</v>
      </c>
      <c r="F162" s="12">
        <f>G162/E162</f>
        <v>1.5369529882770359</v>
      </c>
      <c r="G162" s="11">
        <f>D162-E162</f>
        <v>320554.59999999998</v>
      </c>
    </row>
    <row r="163" spans="3:7" x14ac:dyDescent="0.25">
      <c r="C163" s="7" t="s">
        <v>50</v>
      </c>
      <c r="D163" s="11">
        <v>186853.2</v>
      </c>
      <c r="E163" s="11">
        <v>56752.3</v>
      </c>
      <c r="F163" s="12">
        <f>G163/E163</f>
        <v>2.2924339630288113</v>
      </c>
      <c r="G163" s="11">
        <f>D163-E163</f>
        <v>130100.90000000001</v>
      </c>
    </row>
    <row r="164" spans="3:7" x14ac:dyDescent="0.25">
      <c r="C164" s="6" t="s">
        <v>51</v>
      </c>
      <c r="D164" s="11">
        <v>46358.69</v>
      </c>
      <c r="E164" s="11">
        <v>37846.85</v>
      </c>
      <c r="F164" s="12">
        <f>G164/E164</f>
        <v>0.2249022045427824</v>
      </c>
      <c r="G164" s="11">
        <f>D164-E164</f>
        <v>8511.8400000000038</v>
      </c>
    </row>
    <row r="165" spans="3:7" x14ac:dyDescent="0.25">
      <c r="C165" s="7" t="s">
        <v>103</v>
      </c>
      <c r="D165" s="11">
        <v>32110.700000000004</v>
      </c>
      <c r="E165" s="11">
        <v>29745.07</v>
      </c>
      <c r="F165" s="12">
        <v>7.9530154072591008E-2</v>
      </c>
      <c r="G165" s="11">
        <v>2365.6300000000047</v>
      </c>
    </row>
    <row r="166" spans="3:7" x14ac:dyDescent="0.25">
      <c r="C166" s="7" t="s">
        <v>104</v>
      </c>
      <c r="D166" s="11">
        <v>22860</v>
      </c>
      <c r="E166" s="11">
        <v>18769</v>
      </c>
      <c r="F166" s="12">
        <f>G166/E166</f>
        <v>0.21796579466140978</v>
      </c>
      <c r="G166" s="11">
        <f>D166-E166</f>
        <v>4091</v>
      </c>
    </row>
    <row r="167" spans="3:7" x14ac:dyDescent="0.25">
      <c r="C167" s="51" t="s">
        <v>19</v>
      </c>
      <c r="D167" s="60"/>
      <c r="E167" s="17"/>
      <c r="F167" s="63"/>
      <c r="G167" s="19">
        <f>SUM(G162:G166)</f>
        <v>465623.97000000003</v>
      </c>
    </row>
    <row r="168" spans="3:7" x14ac:dyDescent="0.25">
      <c r="D168" s="1"/>
      <c r="E168" s="1"/>
      <c r="F168" s="1"/>
    </row>
    <row r="170" spans="3:7" ht="30" x14ac:dyDescent="0.25">
      <c r="C170" s="46" t="s">
        <v>96</v>
      </c>
      <c r="D170" s="8">
        <v>2020</v>
      </c>
      <c r="E170" s="8">
        <v>2019</v>
      </c>
      <c r="F170" s="9" t="s">
        <v>22</v>
      </c>
      <c r="G170" s="9" t="s">
        <v>23</v>
      </c>
    </row>
    <row r="171" spans="3:7" x14ac:dyDescent="0.25">
      <c r="C171" s="6" t="s">
        <v>20</v>
      </c>
      <c r="D171" s="11">
        <v>625080.25</v>
      </c>
      <c r="E171" s="11">
        <v>944131.8</v>
      </c>
      <c r="F171" s="12">
        <f>G171/E171</f>
        <v>-0.33793115537470514</v>
      </c>
      <c r="G171" s="11">
        <f>D171-E171</f>
        <v>-319051.55000000005</v>
      </c>
    </row>
    <row r="172" spans="3:7" x14ac:dyDescent="0.25">
      <c r="C172" s="6" t="s">
        <v>98</v>
      </c>
      <c r="D172" s="11">
        <v>599150.31999999995</v>
      </c>
      <c r="E172" s="11">
        <v>925179.5</v>
      </c>
      <c r="F172" s="12">
        <v>-0.3523955945846185</v>
      </c>
      <c r="G172" s="11">
        <v>-326029.18000000005</v>
      </c>
    </row>
    <row r="173" spans="3:7" x14ac:dyDescent="0.25">
      <c r="C173" s="7" t="s">
        <v>99</v>
      </c>
      <c r="D173" s="11">
        <v>488161.17</v>
      </c>
      <c r="E173" s="11">
        <v>713157.93</v>
      </c>
      <c r="F173" s="12">
        <f>G173/E173</f>
        <v>-0.31549359620806577</v>
      </c>
      <c r="G173" s="11">
        <f>D173-E173</f>
        <v>-224996.76000000007</v>
      </c>
    </row>
    <row r="174" spans="3:7" x14ac:dyDescent="0.25">
      <c r="C174" s="7" t="s">
        <v>101</v>
      </c>
      <c r="D174" s="11">
        <v>209103.8</v>
      </c>
      <c r="E174" s="11">
        <v>339149.60000000003</v>
      </c>
      <c r="F174" s="12">
        <v>-0.38344671496000593</v>
      </c>
      <c r="G174" s="11">
        <v>-130045.80000000005</v>
      </c>
    </row>
    <row r="175" spans="3:7" x14ac:dyDescent="0.25">
      <c r="C175" s="7" t="s">
        <v>41</v>
      </c>
      <c r="D175" s="11">
        <v>218898.8</v>
      </c>
      <c r="E175" s="11">
        <v>275433.31</v>
      </c>
      <c r="F175" s="12">
        <f>G175/E175</f>
        <v>-0.20525661910681758</v>
      </c>
      <c r="G175" s="11">
        <f>D175-E175</f>
        <v>-56534.510000000009</v>
      </c>
    </row>
    <row r="176" spans="3:7" x14ac:dyDescent="0.25">
      <c r="C176" s="51" t="s">
        <v>19</v>
      </c>
      <c r="D176" s="60"/>
      <c r="E176" s="17"/>
      <c r="F176" s="63"/>
      <c r="G176" s="19">
        <f>SUM(G171:G175)</f>
        <v>-1056657.8000000003</v>
      </c>
    </row>
    <row r="178" spans="4:7" x14ac:dyDescent="0.25">
      <c r="D178" s="1"/>
      <c r="E178" s="1"/>
      <c r="F178" s="1"/>
      <c r="G178" s="3"/>
    </row>
  </sheetData>
  <mergeCells count="1">
    <mergeCell ref="A2:G2"/>
  </mergeCells>
  <pageMargins left="0.7" right="0.7" top="0.75" bottom="0.75" header="0.3" footer="0.3"/>
  <pageSetup paperSize="9" scale="67" orientation="portrait" r:id="rId1"/>
  <rowBreaks count="2" manualBreakCount="2">
    <brk id="63" max="16383" man="1"/>
    <brk id="123" max="16383" man="1"/>
  </rowBreaks>
  <ignoredErrors>
    <ignoredError sqref="D13:E13 D60:E60 D74:E74 D96:E96 D108:E108" formulaRange="1"/>
    <ignoredError sqref="A43 A46 A52 A66 A69 A77 A102 A1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2021-03-09T09:24:01Z</cp:lastPrinted>
  <dcterms:created xsi:type="dcterms:W3CDTF">2021-02-19T10:43:38Z</dcterms:created>
  <dcterms:modified xsi:type="dcterms:W3CDTF">2021-03-09T11:08:46Z</dcterms:modified>
</cp:coreProperties>
</file>