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DEO\Desktop\"/>
    </mc:Choice>
  </mc:AlternateContent>
  <xr:revisionPtr revIDLastSave="0" documentId="13_ncr:1_{155C8D76-CFDA-42FD-AA85-0F22B8B626C8}" xr6:coauthVersionLast="47" xr6:coauthVersionMax="47" xr10:uidLastSave="{00000000-0000-0000-0000-000000000000}"/>
  <bookViews>
    <workbookView xWindow="-300" yWindow="2295" windowWidth="15135" windowHeight="13665" xr2:uid="{00000000-000D-0000-FFFF-FFFF00000000}"/>
  </bookViews>
  <sheets>
    <sheet name=" Pag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0" i="1" l="1"/>
  <c r="G210" i="1" s="1"/>
  <c r="F210" i="1" s="1"/>
  <c r="D210" i="1"/>
  <c r="E40" i="1"/>
  <c r="D40" i="1"/>
  <c r="E136" i="1"/>
  <c r="E190" i="1"/>
  <c r="D136" i="1"/>
  <c r="D102" i="1"/>
  <c r="E102" i="1"/>
  <c r="D43" i="1" l="1"/>
  <c r="D128" i="1"/>
  <c r="D91" i="1"/>
  <c r="D19" i="1" s="1"/>
  <c r="G193" i="1"/>
  <c r="F193" i="1" s="1"/>
  <c r="G192" i="1"/>
  <c r="F192" i="1"/>
  <c r="G113" i="1"/>
  <c r="F113" i="1" s="1"/>
  <c r="G117" i="1"/>
  <c r="F117" i="1" s="1"/>
  <c r="G116" i="1"/>
  <c r="F116" i="1" s="1"/>
  <c r="G115" i="1"/>
  <c r="F115" i="1" s="1"/>
  <c r="G114" i="1"/>
  <c r="F114" i="1" s="1"/>
  <c r="G106" i="1"/>
  <c r="F106" i="1" s="1"/>
  <c r="D28" i="1"/>
  <c r="D26" i="1"/>
  <c r="E26" i="1" s="1"/>
  <c r="D25" i="1"/>
  <c r="E25" i="1" s="1"/>
  <c r="D18" i="1"/>
  <c r="D17" i="1"/>
  <c r="G149" i="1"/>
  <c r="F149" i="1" s="1"/>
  <c r="G154" i="1"/>
  <c r="F154" i="1" s="1"/>
  <c r="G153" i="1"/>
  <c r="G152" i="1"/>
  <c r="F152" i="1" s="1"/>
  <c r="G151" i="1"/>
  <c r="G150" i="1"/>
  <c r="G148" i="1"/>
  <c r="F148" i="1" s="1"/>
  <c r="G147" i="1"/>
  <c r="F147" i="1" s="1"/>
  <c r="G146" i="1"/>
  <c r="F146" i="1" s="1"/>
  <c r="G145" i="1"/>
  <c r="F145" i="1" s="1"/>
  <c r="G144" i="1"/>
  <c r="F144" i="1" s="1"/>
  <c r="G143" i="1"/>
  <c r="F143" i="1" s="1"/>
  <c r="F139" i="1"/>
  <c r="F140" i="1"/>
  <c r="D73" i="1"/>
  <c r="E47" i="1"/>
  <c r="E18" i="1" l="1"/>
  <c r="D27" i="1" l="1"/>
  <c r="G68" i="1"/>
  <c r="F68" i="1" s="1"/>
  <c r="G69" i="1"/>
  <c r="F69" i="1" s="1"/>
  <c r="G58" i="1"/>
  <c r="F58" i="1" s="1"/>
  <c r="G59" i="1"/>
  <c r="F59" i="1" s="1"/>
  <c r="G60" i="1"/>
  <c r="F60" i="1" s="1"/>
  <c r="G49" i="1"/>
  <c r="F49" i="1" s="1"/>
  <c r="G50" i="1"/>
  <c r="F50" i="1" s="1"/>
  <c r="G52" i="1"/>
  <c r="F52" i="1" s="1"/>
  <c r="G53" i="1"/>
  <c r="F53" i="1" s="1"/>
  <c r="G54" i="1"/>
  <c r="F54" i="1" s="1"/>
  <c r="G44" i="1"/>
  <c r="F44" i="1" s="1"/>
  <c r="G45" i="1"/>
  <c r="F45" i="1" s="1"/>
  <c r="G95" i="1"/>
  <c r="F95" i="1" s="1"/>
  <c r="G96" i="1"/>
  <c r="F96" i="1" s="1"/>
  <c r="G98" i="1"/>
  <c r="F98" i="1" s="1"/>
  <c r="G105" i="1"/>
  <c r="F105" i="1" s="1"/>
  <c r="G107" i="1"/>
  <c r="F107" i="1" s="1"/>
  <c r="G108" i="1"/>
  <c r="F108" i="1" s="1"/>
  <c r="G109" i="1"/>
  <c r="F109" i="1" s="1"/>
  <c r="G110" i="1"/>
  <c r="F110" i="1" s="1"/>
  <c r="G111" i="1"/>
  <c r="F111" i="1" s="1"/>
  <c r="G104" i="1"/>
  <c r="F104" i="1" s="1"/>
  <c r="G130" i="1"/>
  <c r="F130" i="1" s="1"/>
  <c r="G194" i="1"/>
  <c r="F194" i="1" s="1"/>
  <c r="G203" i="1"/>
  <c r="F203" i="1" s="1"/>
  <c r="G186" i="1"/>
  <c r="F186" i="1" s="1"/>
  <c r="G178" i="1"/>
  <c r="F178" i="1" s="1"/>
  <c r="G166" i="1"/>
  <c r="F166" i="1" s="1"/>
  <c r="G162" i="1"/>
  <c r="F162" i="1" s="1"/>
  <c r="G142" i="1"/>
  <c r="F142" i="1" s="1"/>
  <c r="G124" i="1"/>
  <c r="F124" i="1" s="1"/>
  <c r="D67" i="1"/>
  <c r="D47" i="1"/>
  <c r="G94" i="1"/>
  <c r="F94" i="1" s="1"/>
  <c r="G120" i="1"/>
  <c r="F120" i="1" s="1"/>
  <c r="D190" i="1"/>
  <c r="D29" i="1" s="1"/>
  <c r="E29" i="1" s="1"/>
  <c r="G62" i="1"/>
  <c r="F62" i="1" s="1"/>
  <c r="G61" i="1"/>
  <c r="F61" i="1" s="1"/>
  <c r="G86" i="1"/>
  <c r="F86" i="1" s="1"/>
  <c r="D30" i="1" l="1"/>
  <c r="E30" i="1"/>
  <c r="D21" i="1"/>
  <c r="G136" i="1"/>
  <c r="F136" i="1" s="1"/>
  <c r="D170" i="1"/>
  <c r="G63" i="1"/>
  <c r="F63" i="1" s="1"/>
  <c r="D57" i="1"/>
  <c r="G93" i="1"/>
  <c r="F93" i="1" s="1"/>
  <c r="G102" i="1"/>
  <c r="F102" i="1" s="1"/>
  <c r="E57" i="1"/>
  <c r="G36" i="1"/>
  <c r="F36" i="1" s="1"/>
  <c r="D20" i="1" l="1"/>
  <c r="G57" i="1"/>
  <c r="F57" i="1" s="1"/>
  <c r="G182" i="1"/>
  <c r="F182" i="1" s="1"/>
  <c r="G75" i="1"/>
  <c r="F75" i="1" s="1"/>
  <c r="G76" i="1"/>
  <c r="F76" i="1" s="1"/>
  <c r="G51" i="1"/>
  <c r="F51" i="1" s="1"/>
  <c r="G48" i="1"/>
  <c r="F48" i="1" s="1"/>
  <c r="G172" i="1"/>
  <c r="F172" i="1" s="1"/>
  <c r="G132" i="1"/>
  <c r="F132" i="1" s="1"/>
  <c r="G131" i="1"/>
  <c r="F131" i="1" s="1"/>
  <c r="G71" i="1"/>
  <c r="F71" i="1" s="1"/>
  <c r="E20" i="1" l="1"/>
  <c r="D23" i="1"/>
  <c r="E23" i="1" s="1"/>
  <c r="G199" i="1"/>
  <c r="F199" i="1" s="1"/>
  <c r="G47" i="1"/>
  <c r="F47" i="1" s="1"/>
  <c r="E73" i="1"/>
  <c r="G73" i="1" l="1"/>
  <c r="F73" i="1" s="1"/>
  <c r="G13" i="1"/>
  <c r="F13" i="1" s="1"/>
  <c r="E17" i="1" l="1"/>
  <c r="G141" i="1"/>
  <c r="F141" i="1" s="1"/>
  <c r="E27" i="1" l="1"/>
  <c r="G174" i="1"/>
  <c r="F174" i="1" s="1"/>
  <c r="G158" i="1"/>
  <c r="F158" i="1" s="1"/>
  <c r="G138" i="1"/>
  <c r="F138" i="1" s="1"/>
  <c r="G190" i="1" l="1"/>
  <c r="F190" i="1" s="1"/>
  <c r="E91" i="1"/>
  <c r="G91" i="1" s="1"/>
  <c r="F91" i="1" s="1"/>
  <c r="E43" i="1"/>
  <c r="E128" i="1"/>
  <c r="G128" i="1" s="1"/>
  <c r="F128" i="1" s="1"/>
  <c r="E67" i="1"/>
  <c r="G67" i="1" s="1"/>
  <c r="F67" i="1" s="1"/>
  <c r="G43" i="1" l="1"/>
  <c r="F43" i="1" s="1"/>
  <c r="G40" i="1"/>
  <c r="F40" i="1" s="1"/>
  <c r="E28" i="1"/>
  <c r="E19" i="1"/>
  <c r="E170" i="1"/>
  <c r="G170" i="1" l="1"/>
  <c r="F170" i="1" s="1"/>
  <c r="E21" i="1"/>
</calcChain>
</file>

<file path=xl/sharedStrings.xml><?xml version="1.0" encoding="utf-8"?>
<sst xmlns="http://schemas.openxmlformats.org/spreadsheetml/2006/main" count="178" uniqueCount="132">
  <si>
    <t>Sales under the Green Line Regulation (EC 866/2004)</t>
  </si>
  <si>
    <t>Prefabricated container</t>
  </si>
  <si>
    <t>Construction materials</t>
  </si>
  <si>
    <t>Wooden furniture</t>
  </si>
  <si>
    <t>Plastic products</t>
  </si>
  <si>
    <t>Fresh Fish</t>
  </si>
  <si>
    <t>Subtotal</t>
  </si>
  <si>
    <t>Mattress</t>
  </si>
  <si>
    <t>Waste / Scrap products</t>
  </si>
  <si>
    <t>Paper and cardboard products</t>
  </si>
  <si>
    <t>Total</t>
  </si>
  <si>
    <t>Amount</t>
  </si>
  <si>
    <t xml:space="preserve"> Aluminum windows, doors, shutters and similar products.</t>
  </si>
  <si>
    <t>Hotel Slippers</t>
  </si>
  <si>
    <t>Construction Materials</t>
  </si>
  <si>
    <t>Aluminum Products</t>
  </si>
  <si>
    <t>Metal Products</t>
  </si>
  <si>
    <t>Electrical Equipment</t>
  </si>
  <si>
    <t>Signs, nameplates and similar signs</t>
  </si>
  <si>
    <t>Wooden Furniture</t>
  </si>
  <si>
    <t>Waste / Scrap Products</t>
  </si>
  <si>
    <t>Cardboard box</t>
  </si>
  <si>
    <t>Stainless Steel Industrial Kitchen Countertops and Appliances</t>
  </si>
  <si>
    <t>Construction Chemicals</t>
  </si>
  <si>
    <t>Thinner</t>
  </si>
  <si>
    <t>Plaster</t>
  </si>
  <si>
    <t>Potatoes</t>
  </si>
  <si>
    <t>Basket and Wickerwork</t>
  </si>
  <si>
    <t>Textile Products</t>
  </si>
  <si>
    <t>Clothes</t>
  </si>
  <si>
    <t>Bed linens</t>
  </si>
  <si>
    <t>Flag</t>
  </si>
  <si>
    <t>Brooms, brushes, etc.</t>
  </si>
  <si>
    <t>Processed Food</t>
  </si>
  <si>
    <t>Olive oil</t>
  </si>
  <si>
    <t>Almond jam (300 g)</t>
  </si>
  <si>
    <t>Apricot jam (550 g)</t>
  </si>
  <si>
    <t>Bergamot jam (550 g)</t>
  </si>
  <si>
    <t>Orange jam</t>
  </si>
  <si>
    <t>Orange blossom jam (190 ml)</t>
  </si>
  <si>
    <t>Molasses (0.25 Lt.)</t>
  </si>
  <si>
    <t>Lemon blossom jam (320 ml)</t>
  </si>
  <si>
    <t>Pomegranate jam (190 ml)</t>
  </si>
  <si>
    <t>Pumpkin paste (320 g)</t>
  </si>
  <si>
    <t>Quince jam (320 ml)</t>
  </si>
  <si>
    <t>Rose jam (300 g)</t>
  </si>
  <si>
    <t>Strawberry jam (595 g)</t>
  </si>
  <si>
    <t>Walnut paste (550 g)</t>
  </si>
  <si>
    <t>Tahini</t>
  </si>
  <si>
    <t>SUMMARY</t>
  </si>
  <si>
    <t>Share</t>
  </si>
  <si>
    <t>Cushions, Pillows and Poufs</t>
  </si>
  <si>
    <t>Top Selling Products</t>
  </si>
  <si>
    <t>Detail</t>
  </si>
  <si>
    <t>Fruits and Vegetables</t>
  </si>
  <si>
    <t>Cherry Tomatoes</t>
  </si>
  <si>
    <t>Strawberry</t>
  </si>
  <si>
    <t>Paper Bag</t>
  </si>
  <si>
    <t>Curtains, Zebra Blinds, Indoor Roller Blinds</t>
  </si>
  <si>
    <t>List total</t>
  </si>
  <si>
    <t>Watermelon</t>
  </si>
  <si>
    <t>Billboards</t>
  </si>
  <si>
    <t>Concrete Mortar</t>
  </si>
  <si>
    <t>Total Sales Amounts</t>
  </si>
  <si>
    <t>Percentage Change</t>
  </si>
  <si>
    <t>Change in Amount</t>
  </si>
  <si>
    <t>-</t>
  </si>
  <si>
    <t xml:space="preserve"> Cucumber</t>
  </si>
  <si>
    <t>Cut Rose</t>
  </si>
  <si>
    <t>Mandora</t>
  </si>
  <si>
    <t>Nova Mandarin</t>
  </si>
  <si>
    <t>Oris Mandarin</t>
  </si>
  <si>
    <t>Valencia Orange</t>
  </si>
  <si>
    <t>Valencia (Waxed and Packaged)</t>
  </si>
  <si>
    <t>W-Murkot Mandarin</t>
  </si>
  <si>
    <t>Vigo</t>
  </si>
  <si>
    <t>Scrap Bronze</t>
  </si>
  <si>
    <t>Scrap Cable</t>
  </si>
  <si>
    <t>Colocasia</t>
  </si>
  <si>
    <t>Tomatoes</t>
  </si>
  <si>
    <t>Melon</t>
  </si>
  <si>
    <t>Curtain</t>
  </si>
  <si>
    <t>Lemon</t>
  </si>
  <si>
    <t>Halvah</t>
  </si>
  <si>
    <t>Plastic bag for bread</t>
  </si>
  <si>
    <t>Mosaic Floorings</t>
  </si>
  <si>
    <t>Travertine Floorings</t>
  </si>
  <si>
    <t>Yellowstone Floorings</t>
  </si>
  <si>
    <t>Agglomerated Stone</t>
  </si>
  <si>
    <t>Marble Floorings</t>
  </si>
  <si>
    <t>Granite Floorings</t>
  </si>
  <si>
    <t>Concrete Block Tiles</t>
  </si>
  <si>
    <t>Bricks</t>
  </si>
  <si>
    <t>Prefabricated Containers</t>
  </si>
  <si>
    <t>Aluminum bar profiles</t>
  </si>
  <si>
    <t>Stone and Similar Products</t>
  </si>
  <si>
    <t>Fences</t>
  </si>
  <si>
    <t xml:space="preserve">Trapezze  </t>
  </si>
  <si>
    <t>Metal furniture - table and related parts</t>
  </si>
  <si>
    <t>Sandwich Panels</t>
  </si>
  <si>
    <t>Çelik Kapı</t>
  </si>
  <si>
    <t xml:space="preserve">Steel Pipes </t>
  </si>
  <si>
    <t>Eelectric Cables</t>
  </si>
  <si>
    <t>Electric Panels</t>
  </si>
  <si>
    <t>EPS Foam Board</t>
  </si>
  <si>
    <t>Tile Adhesives</t>
  </si>
  <si>
    <t>Paint</t>
  </si>
  <si>
    <t>Glass (tempered/glass)</t>
  </si>
  <si>
    <t>Plastic Materials</t>
  </si>
  <si>
    <t>Bottles, caps and household hygiene products and similar articles of plastics</t>
  </si>
  <si>
    <t>Bags, boxes and similar articles made of plastic</t>
  </si>
  <si>
    <t>Plastic Pipes</t>
  </si>
  <si>
    <t>Plastic Doors and Windows</t>
  </si>
  <si>
    <t>Shutters and Similar Articles of Plastic</t>
  </si>
  <si>
    <t>Plastic Water Tank</t>
  </si>
  <si>
    <t>Waste Vegetable Oil</t>
  </si>
  <si>
    <t>Atık ve hurda kağıt ve karton</t>
  </si>
  <si>
    <t>Atık Kurşun</t>
  </si>
  <si>
    <t>Atık ve hurda plastik</t>
  </si>
  <si>
    <t>Scrap Copper</t>
  </si>
  <si>
    <t xml:space="preserve">Scrap Aluminium </t>
  </si>
  <si>
    <t>Scrap Exhaust</t>
  </si>
  <si>
    <t>Elektronik hurda</t>
  </si>
  <si>
    <t xml:space="preserve">Scrap Battery </t>
  </si>
  <si>
    <t xml:space="preserve">Scrap Engine </t>
  </si>
  <si>
    <t xml:space="preserve">Scrap Iron  </t>
  </si>
  <si>
    <t xml:space="preserve">Scrap Stainless Steel </t>
  </si>
  <si>
    <t>Products made of paper and cardboard</t>
  </si>
  <si>
    <t>Kitchen towel and toilet paper</t>
  </si>
  <si>
    <t>Onion</t>
  </si>
  <si>
    <t>Processed Food and Food Contact Materials</t>
  </si>
  <si>
    <t>Ceramic Souvenirs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</si>
</sst>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;_-@_-"/>
    <numFmt numFmtId="165" formatCode="d/m/yy;@"/>
  </numFmts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9"/>
      <color indexed="8"/>
      <name val="Tahoma"/>
      <family val="2"/>
      <charset val="162"/>
    </font>
    <font>
      <sz val="14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i/>
      <sz val="7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5" xfId="0" applyNumberFormat="1" applyBorder="1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9" fontId="1" fillId="0" borderId="0" xfId="1" applyFont="1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2" fillId="0" borderId="5" xfId="0" applyNumberFormat="1" applyFont="1" applyBorder="1" applyAlignment="1">
      <alignment vertical="center"/>
    </xf>
    <xf numFmtId="0" fontId="3" fillId="0" borderId="0" xfId="0" applyFont="1" applyAlignment="1">
      <alignment horizontal="right"/>
    </xf>
    <xf numFmtId="164" fontId="2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9" fontId="2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2" fillId="0" borderId="0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10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164" fontId="2" fillId="0" borderId="13" xfId="0" applyNumberFormat="1" applyFont="1" applyBorder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10" fontId="2" fillId="0" borderId="5" xfId="0" applyNumberFormat="1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1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2" fillId="0" borderId="8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vertical="center"/>
    </xf>
    <xf numFmtId="164" fontId="2" fillId="2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9" fontId="6" fillId="0" borderId="6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vertical="center"/>
    </xf>
    <xf numFmtId="49" fontId="6" fillId="0" borderId="0" xfId="0" applyNumberFormat="1" applyFont="1" applyAlignment="1">
      <alignment horizontal="center" vertical="top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1" fontId="2" fillId="0" borderId="1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center" vertical="top"/>
    </xf>
    <xf numFmtId="0" fontId="2" fillId="0" borderId="15" xfId="0" applyFont="1" applyBorder="1" applyAlignment="1">
      <alignment vertical="center"/>
    </xf>
    <xf numFmtId="1" fontId="2" fillId="0" borderId="10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10" fontId="2" fillId="0" borderId="2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vertical="center"/>
    </xf>
    <xf numFmtId="1" fontId="2" fillId="0" borderId="12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9" fontId="2" fillId="0" borderId="0" xfId="1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right" vertical="center"/>
    </xf>
    <xf numFmtId="164" fontId="0" fillId="0" borderId="0" xfId="0" applyNumberFormat="1"/>
    <xf numFmtId="164" fontId="2" fillId="0" borderId="8" xfId="0" applyNumberFormat="1" applyFont="1" applyBorder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0" fontId="2" fillId="2" borderId="5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2">
    <cellStyle name="Normal" xfId="0" builtinId="0"/>
    <cellStyle name="Yüzd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753041</xdr:colOff>
      <xdr:row>4</xdr:row>
      <xdr:rowOff>27160</xdr:rowOff>
    </xdr:to>
    <xdr:pic>
      <xdr:nvPicPr>
        <xdr:cNvPr id="2" name="Resim 1" descr="C:\Users\KTTO\Documents\MyDocs\KTTO\Forms\ktto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4277" cy="751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80"/>
  <sheetViews>
    <sheetView tabSelected="1" showWhiteSpace="0" topLeftCell="A6" zoomScaleNormal="100" workbookViewId="0">
      <selection activeCell="C30" sqref="C30"/>
    </sheetView>
  </sheetViews>
  <sheetFormatPr defaultRowHeight="15" x14ac:dyDescent="0.25"/>
  <cols>
    <col min="1" max="1" width="12.7109375" style="1" customWidth="1"/>
    <col min="2" max="2" width="19.85546875" style="1" customWidth="1"/>
    <col min="3" max="3" width="38.42578125" style="1" bestFit="1" customWidth="1"/>
    <col min="4" max="5" width="17.42578125" style="2" customWidth="1"/>
    <col min="6" max="6" width="15.28515625" style="1" customWidth="1"/>
    <col min="7" max="7" width="17.28515625" style="1" bestFit="1" customWidth="1"/>
    <col min="8" max="9" width="15.7109375" style="1" bestFit="1" customWidth="1"/>
    <col min="10" max="11" width="14.7109375" style="1" bestFit="1" customWidth="1"/>
    <col min="12" max="12" width="13.140625" style="1" bestFit="1" customWidth="1"/>
    <col min="13" max="13" width="12" style="1" bestFit="1" customWidth="1"/>
    <col min="14" max="254" width="9.140625" style="1"/>
    <col min="255" max="255" width="12.7109375" style="1" bestFit="1" customWidth="1"/>
    <col min="256" max="256" width="24.140625" style="1" customWidth="1"/>
    <col min="257" max="257" width="38.42578125" style="1" bestFit="1" customWidth="1"/>
    <col min="258" max="259" width="14.7109375" style="1" bestFit="1" customWidth="1"/>
    <col min="260" max="260" width="11" style="1" bestFit="1" customWidth="1"/>
    <col min="261" max="261" width="14.5703125" style="1" bestFit="1" customWidth="1"/>
    <col min="262" max="262" width="9.140625" style="1"/>
    <col min="263" max="263" width="17.28515625" style="1" bestFit="1" customWidth="1"/>
    <col min="264" max="264" width="5.28515625" style="1" bestFit="1" customWidth="1"/>
    <col min="265" max="510" width="9.140625" style="1"/>
    <col min="511" max="511" width="12.7109375" style="1" bestFit="1" customWidth="1"/>
    <col min="512" max="512" width="24.140625" style="1" customWidth="1"/>
    <col min="513" max="513" width="38.42578125" style="1" bestFit="1" customWidth="1"/>
    <col min="514" max="515" width="14.7109375" style="1" bestFit="1" customWidth="1"/>
    <col min="516" max="516" width="11" style="1" bestFit="1" customWidth="1"/>
    <col min="517" max="517" width="14.5703125" style="1" bestFit="1" customWidth="1"/>
    <col min="518" max="518" width="9.140625" style="1"/>
    <col min="519" max="519" width="17.28515625" style="1" bestFit="1" customWidth="1"/>
    <col min="520" max="520" width="5.28515625" style="1" bestFit="1" customWidth="1"/>
    <col min="521" max="766" width="9.140625" style="1"/>
    <col min="767" max="767" width="12.7109375" style="1" bestFit="1" customWidth="1"/>
    <col min="768" max="768" width="24.140625" style="1" customWidth="1"/>
    <col min="769" max="769" width="38.42578125" style="1" bestFit="1" customWidth="1"/>
    <col min="770" max="771" width="14.7109375" style="1" bestFit="1" customWidth="1"/>
    <col min="772" max="772" width="11" style="1" bestFit="1" customWidth="1"/>
    <col min="773" max="773" width="14.5703125" style="1" bestFit="1" customWidth="1"/>
    <col min="774" max="774" width="9.140625" style="1"/>
    <col min="775" max="775" width="17.28515625" style="1" bestFit="1" customWidth="1"/>
    <col min="776" max="776" width="5.28515625" style="1" bestFit="1" customWidth="1"/>
    <col min="777" max="1022" width="9.140625" style="1"/>
    <col min="1023" max="1023" width="12.7109375" style="1" bestFit="1" customWidth="1"/>
    <col min="1024" max="1024" width="24.140625" style="1" customWidth="1"/>
    <col min="1025" max="1025" width="38.42578125" style="1" bestFit="1" customWidth="1"/>
    <col min="1026" max="1027" width="14.7109375" style="1" bestFit="1" customWidth="1"/>
    <col min="1028" max="1028" width="11" style="1" bestFit="1" customWidth="1"/>
    <col min="1029" max="1029" width="14.5703125" style="1" bestFit="1" customWidth="1"/>
    <col min="1030" max="1030" width="9.140625" style="1"/>
    <col min="1031" max="1031" width="17.28515625" style="1" bestFit="1" customWidth="1"/>
    <col min="1032" max="1032" width="5.28515625" style="1" bestFit="1" customWidth="1"/>
    <col min="1033" max="1278" width="9.140625" style="1"/>
    <col min="1279" max="1279" width="12.7109375" style="1" bestFit="1" customWidth="1"/>
    <col min="1280" max="1280" width="24.140625" style="1" customWidth="1"/>
    <col min="1281" max="1281" width="38.42578125" style="1" bestFit="1" customWidth="1"/>
    <col min="1282" max="1283" width="14.7109375" style="1" bestFit="1" customWidth="1"/>
    <col min="1284" max="1284" width="11" style="1" bestFit="1" customWidth="1"/>
    <col min="1285" max="1285" width="14.5703125" style="1" bestFit="1" customWidth="1"/>
    <col min="1286" max="1286" width="9.140625" style="1"/>
    <col min="1287" max="1287" width="17.28515625" style="1" bestFit="1" customWidth="1"/>
    <col min="1288" max="1288" width="5.28515625" style="1" bestFit="1" customWidth="1"/>
    <col min="1289" max="1534" width="9.140625" style="1"/>
    <col min="1535" max="1535" width="12.7109375" style="1" bestFit="1" customWidth="1"/>
    <col min="1536" max="1536" width="24.140625" style="1" customWidth="1"/>
    <col min="1537" max="1537" width="38.42578125" style="1" bestFit="1" customWidth="1"/>
    <col min="1538" max="1539" width="14.7109375" style="1" bestFit="1" customWidth="1"/>
    <col min="1540" max="1540" width="11" style="1" bestFit="1" customWidth="1"/>
    <col min="1541" max="1541" width="14.5703125" style="1" bestFit="1" customWidth="1"/>
    <col min="1542" max="1542" width="9.140625" style="1"/>
    <col min="1543" max="1543" width="17.28515625" style="1" bestFit="1" customWidth="1"/>
    <col min="1544" max="1544" width="5.28515625" style="1" bestFit="1" customWidth="1"/>
    <col min="1545" max="1790" width="9.140625" style="1"/>
    <col min="1791" max="1791" width="12.7109375" style="1" bestFit="1" customWidth="1"/>
    <col min="1792" max="1792" width="24.140625" style="1" customWidth="1"/>
    <col min="1793" max="1793" width="38.42578125" style="1" bestFit="1" customWidth="1"/>
    <col min="1794" max="1795" width="14.7109375" style="1" bestFit="1" customWidth="1"/>
    <col min="1796" max="1796" width="11" style="1" bestFit="1" customWidth="1"/>
    <col min="1797" max="1797" width="14.5703125" style="1" bestFit="1" customWidth="1"/>
    <col min="1798" max="1798" width="9.140625" style="1"/>
    <col min="1799" max="1799" width="17.28515625" style="1" bestFit="1" customWidth="1"/>
    <col min="1800" max="1800" width="5.28515625" style="1" bestFit="1" customWidth="1"/>
    <col min="1801" max="2046" width="9.140625" style="1"/>
    <col min="2047" max="2047" width="12.7109375" style="1" bestFit="1" customWidth="1"/>
    <col min="2048" max="2048" width="24.140625" style="1" customWidth="1"/>
    <col min="2049" max="2049" width="38.42578125" style="1" bestFit="1" customWidth="1"/>
    <col min="2050" max="2051" width="14.7109375" style="1" bestFit="1" customWidth="1"/>
    <col min="2052" max="2052" width="11" style="1" bestFit="1" customWidth="1"/>
    <col min="2053" max="2053" width="14.5703125" style="1" bestFit="1" customWidth="1"/>
    <col min="2054" max="2054" width="9.140625" style="1"/>
    <col min="2055" max="2055" width="17.28515625" style="1" bestFit="1" customWidth="1"/>
    <col min="2056" max="2056" width="5.28515625" style="1" bestFit="1" customWidth="1"/>
    <col min="2057" max="2302" width="9.140625" style="1"/>
    <col min="2303" max="2303" width="12.7109375" style="1" bestFit="1" customWidth="1"/>
    <col min="2304" max="2304" width="24.140625" style="1" customWidth="1"/>
    <col min="2305" max="2305" width="38.42578125" style="1" bestFit="1" customWidth="1"/>
    <col min="2306" max="2307" width="14.7109375" style="1" bestFit="1" customWidth="1"/>
    <col min="2308" max="2308" width="11" style="1" bestFit="1" customWidth="1"/>
    <col min="2309" max="2309" width="14.5703125" style="1" bestFit="1" customWidth="1"/>
    <col min="2310" max="2310" width="9.140625" style="1"/>
    <col min="2311" max="2311" width="17.28515625" style="1" bestFit="1" customWidth="1"/>
    <col min="2312" max="2312" width="5.28515625" style="1" bestFit="1" customWidth="1"/>
    <col min="2313" max="2558" width="9.140625" style="1"/>
    <col min="2559" max="2559" width="12.7109375" style="1" bestFit="1" customWidth="1"/>
    <col min="2560" max="2560" width="24.140625" style="1" customWidth="1"/>
    <col min="2561" max="2561" width="38.42578125" style="1" bestFit="1" customWidth="1"/>
    <col min="2562" max="2563" width="14.7109375" style="1" bestFit="1" customWidth="1"/>
    <col min="2564" max="2564" width="11" style="1" bestFit="1" customWidth="1"/>
    <col min="2565" max="2565" width="14.5703125" style="1" bestFit="1" customWidth="1"/>
    <col min="2566" max="2566" width="9.140625" style="1"/>
    <col min="2567" max="2567" width="17.28515625" style="1" bestFit="1" customWidth="1"/>
    <col min="2568" max="2568" width="5.28515625" style="1" bestFit="1" customWidth="1"/>
    <col min="2569" max="2814" width="9.140625" style="1"/>
    <col min="2815" max="2815" width="12.7109375" style="1" bestFit="1" customWidth="1"/>
    <col min="2816" max="2816" width="24.140625" style="1" customWidth="1"/>
    <col min="2817" max="2817" width="38.42578125" style="1" bestFit="1" customWidth="1"/>
    <col min="2818" max="2819" width="14.7109375" style="1" bestFit="1" customWidth="1"/>
    <col min="2820" max="2820" width="11" style="1" bestFit="1" customWidth="1"/>
    <col min="2821" max="2821" width="14.5703125" style="1" bestFit="1" customWidth="1"/>
    <col min="2822" max="2822" width="9.140625" style="1"/>
    <col min="2823" max="2823" width="17.28515625" style="1" bestFit="1" customWidth="1"/>
    <col min="2824" max="2824" width="5.28515625" style="1" bestFit="1" customWidth="1"/>
    <col min="2825" max="3070" width="9.140625" style="1"/>
    <col min="3071" max="3071" width="12.7109375" style="1" bestFit="1" customWidth="1"/>
    <col min="3072" max="3072" width="24.140625" style="1" customWidth="1"/>
    <col min="3073" max="3073" width="38.42578125" style="1" bestFit="1" customWidth="1"/>
    <col min="3074" max="3075" width="14.7109375" style="1" bestFit="1" customWidth="1"/>
    <col min="3076" max="3076" width="11" style="1" bestFit="1" customWidth="1"/>
    <col min="3077" max="3077" width="14.5703125" style="1" bestFit="1" customWidth="1"/>
    <col min="3078" max="3078" width="9.140625" style="1"/>
    <col min="3079" max="3079" width="17.28515625" style="1" bestFit="1" customWidth="1"/>
    <col min="3080" max="3080" width="5.28515625" style="1" bestFit="1" customWidth="1"/>
    <col min="3081" max="3326" width="9.140625" style="1"/>
    <col min="3327" max="3327" width="12.7109375" style="1" bestFit="1" customWidth="1"/>
    <col min="3328" max="3328" width="24.140625" style="1" customWidth="1"/>
    <col min="3329" max="3329" width="38.42578125" style="1" bestFit="1" customWidth="1"/>
    <col min="3330" max="3331" width="14.7109375" style="1" bestFit="1" customWidth="1"/>
    <col min="3332" max="3332" width="11" style="1" bestFit="1" customWidth="1"/>
    <col min="3333" max="3333" width="14.5703125" style="1" bestFit="1" customWidth="1"/>
    <col min="3334" max="3334" width="9.140625" style="1"/>
    <col min="3335" max="3335" width="17.28515625" style="1" bestFit="1" customWidth="1"/>
    <col min="3336" max="3336" width="5.28515625" style="1" bestFit="1" customWidth="1"/>
    <col min="3337" max="3582" width="9.140625" style="1"/>
    <col min="3583" max="3583" width="12.7109375" style="1" bestFit="1" customWidth="1"/>
    <col min="3584" max="3584" width="24.140625" style="1" customWidth="1"/>
    <col min="3585" max="3585" width="38.42578125" style="1" bestFit="1" customWidth="1"/>
    <col min="3586" max="3587" width="14.7109375" style="1" bestFit="1" customWidth="1"/>
    <col min="3588" max="3588" width="11" style="1" bestFit="1" customWidth="1"/>
    <col min="3589" max="3589" width="14.5703125" style="1" bestFit="1" customWidth="1"/>
    <col min="3590" max="3590" width="9.140625" style="1"/>
    <col min="3591" max="3591" width="17.28515625" style="1" bestFit="1" customWidth="1"/>
    <col min="3592" max="3592" width="5.28515625" style="1" bestFit="1" customWidth="1"/>
    <col min="3593" max="3838" width="9.140625" style="1"/>
    <col min="3839" max="3839" width="12.7109375" style="1" bestFit="1" customWidth="1"/>
    <col min="3840" max="3840" width="24.140625" style="1" customWidth="1"/>
    <col min="3841" max="3841" width="38.42578125" style="1" bestFit="1" customWidth="1"/>
    <col min="3842" max="3843" width="14.7109375" style="1" bestFit="1" customWidth="1"/>
    <col min="3844" max="3844" width="11" style="1" bestFit="1" customWidth="1"/>
    <col min="3845" max="3845" width="14.5703125" style="1" bestFit="1" customWidth="1"/>
    <col min="3846" max="3846" width="9.140625" style="1"/>
    <col min="3847" max="3847" width="17.28515625" style="1" bestFit="1" customWidth="1"/>
    <col min="3848" max="3848" width="5.28515625" style="1" bestFit="1" customWidth="1"/>
    <col min="3849" max="4094" width="9.140625" style="1"/>
    <col min="4095" max="4095" width="12.7109375" style="1" bestFit="1" customWidth="1"/>
    <col min="4096" max="4096" width="24.140625" style="1" customWidth="1"/>
    <col min="4097" max="4097" width="38.42578125" style="1" bestFit="1" customWidth="1"/>
    <col min="4098" max="4099" width="14.7109375" style="1" bestFit="1" customWidth="1"/>
    <col min="4100" max="4100" width="11" style="1" bestFit="1" customWidth="1"/>
    <col min="4101" max="4101" width="14.5703125" style="1" bestFit="1" customWidth="1"/>
    <col min="4102" max="4102" width="9.140625" style="1"/>
    <col min="4103" max="4103" width="17.28515625" style="1" bestFit="1" customWidth="1"/>
    <col min="4104" max="4104" width="5.28515625" style="1" bestFit="1" customWidth="1"/>
    <col min="4105" max="4350" width="9.140625" style="1"/>
    <col min="4351" max="4351" width="12.7109375" style="1" bestFit="1" customWidth="1"/>
    <col min="4352" max="4352" width="24.140625" style="1" customWidth="1"/>
    <col min="4353" max="4353" width="38.42578125" style="1" bestFit="1" customWidth="1"/>
    <col min="4354" max="4355" width="14.7109375" style="1" bestFit="1" customWidth="1"/>
    <col min="4356" max="4356" width="11" style="1" bestFit="1" customWidth="1"/>
    <col min="4357" max="4357" width="14.5703125" style="1" bestFit="1" customWidth="1"/>
    <col min="4358" max="4358" width="9.140625" style="1"/>
    <col min="4359" max="4359" width="17.28515625" style="1" bestFit="1" customWidth="1"/>
    <col min="4360" max="4360" width="5.28515625" style="1" bestFit="1" customWidth="1"/>
    <col min="4361" max="4606" width="9.140625" style="1"/>
    <col min="4607" max="4607" width="12.7109375" style="1" bestFit="1" customWidth="1"/>
    <col min="4608" max="4608" width="24.140625" style="1" customWidth="1"/>
    <col min="4609" max="4609" width="38.42578125" style="1" bestFit="1" customWidth="1"/>
    <col min="4610" max="4611" width="14.7109375" style="1" bestFit="1" customWidth="1"/>
    <col min="4612" max="4612" width="11" style="1" bestFit="1" customWidth="1"/>
    <col min="4613" max="4613" width="14.5703125" style="1" bestFit="1" customWidth="1"/>
    <col min="4614" max="4614" width="9.140625" style="1"/>
    <col min="4615" max="4615" width="17.28515625" style="1" bestFit="1" customWidth="1"/>
    <col min="4616" max="4616" width="5.28515625" style="1" bestFit="1" customWidth="1"/>
    <col min="4617" max="4862" width="9.140625" style="1"/>
    <col min="4863" max="4863" width="12.7109375" style="1" bestFit="1" customWidth="1"/>
    <col min="4864" max="4864" width="24.140625" style="1" customWidth="1"/>
    <col min="4865" max="4865" width="38.42578125" style="1" bestFit="1" customWidth="1"/>
    <col min="4866" max="4867" width="14.7109375" style="1" bestFit="1" customWidth="1"/>
    <col min="4868" max="4868" width="11" style="1" bestFit="1" customWidth="1"/>
    <col min="4869" max="4869" width="14.5703125" style="1" bestFit="1" customWidth="1"/>
    <col min="4870" max="4870" width="9.140625" style="1"/>
    <col min="4871" max="4871" width="17.28515625" style="1" bestFit="1" customWidth="1"/>
    <col min="4872" max="4872" width="5.28515625" style="1" bestFit="1" customWidth="1"/>
    <col min="4873" max="5118" width="9.140625" style="1"/>
    <col min="5119" max="5119" width="12.7109375" style="1" bestFit="1" customWidth="1"/>
    <col min="5120" max="5120" width="24.140625" style="1" customWidth="1"/>
    <col min="5121" max="5121" width="38.42578125" style="1" bestFit="1" customWidth="1"/>
    <col min="5122" max="5123" width="14.7109375" style="1" bestFit="1" customWidth="1"/>
    <col min="5124" max="5124" width="11" style="1" bestFit="1" customWidth="1"/>
    <col min="5125" max="5125" width="14.5703125" style="1" bestFit="1" customWidth="1"/>
    <col min="5126" max="5126" width="9.140625" style="1"/>
    <col min="5127" max="5127" width="17.28515625" style="1" bestFit="1" customWidth="1"/>
    <col min="5128" max="5128" width="5.28515625" style="1" bestFit="1" customWidth="1"/>
    <col min="5129" max="5374" width="9.140625" style="1"/>
    <col min="5375" max="5375" width="12.7109375" style="1" bestFit="1" customWidth="1"/>
    <col min="5376" max="5376" width="24.140625" style="1" customWidth="1"/>
    <col min="5377" max="5377" width="38.42578125" style="1" bestFit="1" customWidth="1"/>
    <col min="5378" max="5379" width="14.7109375" style="1" bestFit="1" customWidth="1"/>
    <col min="5380" max="5380" width="11" style="1" bestFit="1" customWidth="1"/>
    <col min="5381" max="5381" width="14.5703125" style="1" bestFit="1" customWidth="1"/>
    <col min="5382" max="5382" width="9.140625" style="1"/>
    <col min="5383" max="5383" width="17.28515625" style="1" bestFit="1" customWidth="1"/>
    <col min="5384" max="5384" width="5.28515625" style="1" bestFit="1" customWidth="1"/>
    <col min="5385" max="5630" width="9.140625" style="1"/>
    <col min="5631" max="5631" width="12.7109375" style="1" bestFit="1" customWidth="1"/>
    <col min="5632" max="5632" width="24.140625" style="1" customWidth="1"/>
    <col min="5633" max="5633" width="38.42578125" style="1" bestFit="1" customWidth="1"/>
    <col min="5634" max="5635" width="14.7109375" style="1" bestFit="1" customWidth="1"/>
    <col min="5636" max="5636" width="11" style="1" bestFit="1" customWidth="1"/>
    <col min="5637" max="5637" width="14.5703125" style="1" bestFit="1" customWidth="1"/>
    <col min="5638" max="5638" width="9.140625" style="1"/>
    <col min="5639" max="5639" width="17.28515625" style="1" bestFit="1" customWidth="1"/>
    <col min="5640" max="5640" width="5.28515625" style="1" bestFit="1" customWidth="1"/>
    <col min="5641" max="5886" width="9.140625" style="1"/>
    <col min="5887" max="5887" width="12.7109375" style="1" bestFit="1" customWidth="1"/>
    <col min="5888" max="5888" width="24.140625" style="1" customWidth="1"/>
    <col min="5889" max="5889" width="38.42578125" style="1" bestFit="1" customWidth="1"/>
    <col min="5890" max="5891" width="14.7109375" style="1" bestFit="1" customWidth="1"/>
    <col min="5892" max="5892" width="11" style="1" bestFit="1" customWidth="1"/>
    <col min="5893" max="5893" width="14.5703125" style="1" bestFit="1" customWidth="1"/>
    <col min="5894" max="5894" width="9.140625" style="1"/>
    <col min="5895" max="5895" width="17.28515625" style="1" bestFit="1" customWidth="1"/>
    <col min="5896" max="5896" width="5.28515625" style="1" bestFit="1" customWidth="1"/>
    <col min="5897" max="6142" width="9.140625" style="1"/>
    <col min="6143" max="6143" width="12.7109375" style="1" bestFit="1" customWidth="1"/>
    <col min="6144" max="6144" width="24.140625" style="1" customWidth="1"/>
    <col min="6145" max="6145" width="38.42578125" style="1" bestFit="1" customWidth="1"/>
    <col min="6146" max="6147" width="14.7109375" style="1" bestFit="1" customWidth="1"/>
    <col min="6148" max="6148" width="11" style="1" bestFit="1" customWidth="1"/>
    <col min="6149" max="6149" width="14.5703125" style="1" bestFit="1" customWidth="1"/>
    <col min="6150" max="6150" width="9.140625" style="1"/>
    <col min="6151" max="6151" width="17.28515625" style="1" bestFit="1" customWidth="1"/>
    <col min="6152" max="6152" width="5.28515625" style="1" bestFit="1" customWidth="1"/>
    <col min="6153" max="6398" width="9.140625" style="1"/>
    <col min="6399" max="6399" width="12.7109375" style="1" bestFit="1" customWidth="1"/>
    <col min="6400" max="6400" width="24.140625" style="1" customWidth="1"/>
    <col min="6401" max="6401" width="38.42578125" style="1" bestFit="1" customWidth="1"/>
    <col min="6402" max="6403" width="14.7109375" style="1" bestFit="1" customWidth="1"/>
    <col min="6404" max="6404" width="11" style="1" bestFit="1" customWidth="1"/>
    <col min="6405" max="6405" width="14.5703125" style="1" bestFit="1" customWidth="1"/>
    <col min="6406" max="6406" width="9.140625" style="1"/>
    <col min="6407" max="6407" width="17.28515625" style="1" bestFit="1" customWidth="1"/>
    <col min="6408" max="6408" width="5.28515625" style="1" bestFit="1" customWidth="1"/>
    <col min="6409" max="6654" width="9.140625" style="1"/>
    <col min="6655" max="6655" width="12.7109375" style="1" bestFit="1" customWidth="1"/>
    <col min="6656" max="6656" width="24.140625" style="1" customWidth="1"/>
    <col min="6657" max="6657" width="38.42578125" style="1" bestFit="1" customWidth="1"/>
    <col min="6658" max="6659" width="14.7109375" style="1" bestFit="1" customWidth="1"/>
    <col min="6660" max="6660" width="11" style="1" bestFit="1" customWidth="1"/>
    <col min="6661" max="6661" width="14.5703125" style="1" bestFit="1" customWidth="1"/>
    <col min="6662" max="6662" width="9.140625" style="1"/>
    <col min="6663" max="6663" width="17.28515625" style="1" bestFit="1" customWidth="1"/>
    <col min="6664" max="6664" width="5.28515625" style="1" bestFit="1" customWidth="1"/>
    <col min="6665" max="6910" width="9.140625" style="1"/>
    <col min="6911" max="6911" width="12.7109375" style="1" bestFit="1" customWidth="1"/>
    <col min="6912" max="6912" width="24.140625" style="1" customWidth="1"/>
    <col min="6913" max="6913" width="38.42578125" style="1" bestFit="1" customWidth="1"/>
    <col min="6914" max="6915" width="14.7109375" style="1" bestFit="1" customWidth="1"/>
    <col min="6916" max="6916" width="11" style="1" bestFit="1" customWidth="1"/>
    <col min="6917" max="6917" width="14.5703125" style="1" bestFit="1" customWidth="1"/>
    <col min="6918" max="6918" width="9.140625" style="1"/>
    <col min="6919" max="6919" width="17.28515625" style="1" bestFit="1" customWidth="1"/>
    <col min="6920" max="6920" width="5.28515625" style="1" bestFit="1" customWidth="1"/>
    <col min="6921" max="7166" width="9.140625" style="1"/>
    <col min="7167" max="7167" width="12.7109375" style="1" bestFit="1" customWidth="1"/>
    <col min="7168" max="7168" width="24.140625" style="1" customWidth="1"/>
    <col min="7169" max="7169" width="38.42578125" style="1" bestFit="1" customWidth="1"/>
    <col min="7170" max="7171" width="14.7109375" style="1" bestFit="1" customWidth="1"/>
    <col min="7172" max="7172" width="11" style="1" bestFit="1" customWidth="1"/>
    <col min="7173" max="7173" width="14.5703125" style="1" bestFit="1" customWidth="1"/>
    <col min="7174" max="7174" width="9.140625" style="1"/>
    <col min="7175" max="7175" width="17.28515625" style="1" bestFit="1" customWidth="1"/>
    <col min="7176" max="7176" width="5.28515625" style="1" bestFit="1" customWidth="1"/>
    <col min="7177" max="7422" width="9.140625" style="1"/>
    <col min="7423" max="7423" width="12.7109375" style="1" bestFit="1" customWidth="1"/>
    <col min="7424" max="7424" width="24.140625" style="1" customWidth="1"/>
    <col min="7425" max="7425" width="38.42578125" style="1" bestFit="1" customWidth="1"/>
    <col min="7426" max="7427" width="14.7109375" style="1" bestFit="1" customWidth="1"/>
    <col min="7428" max="7428" width="11" style="1" bestFit="1" customWidth="1"/>
    <col min="7429" max="7429" width="14.5703125" style="1" bestFit="1" customWidth="1"/>
    <col min="7430" max="7430" width="9.140625" style="1"/>
    <col min="7431" max="7431" width="17.28515625" style="1" bestFit="1" customWidth="1"/>
    <col min="7432" max="7432" width="5.28515625" style="1" bestFit="1" customWidth="1"/>
    <col min="7433" max="7678" width="9.140625" style="1"/>
    <col min="7679" max="7679" width="12.7109375" style="1" bestFit="1" customWidth="1"/>
    <col min="7680" max="7680" width="24.140625" style="1" customWidth="1"/>
    <col min="7681" max="7681" width="38.42578125" style="1" bestFit="1" customWidth="1"/>
    <col min="7682" max="7683" width="14.7109375" style="1" bestFit="1" customWidth="1"/>
    <col min="7684" max="7684" width="11" style="1" bestFit="1" customWidth="1"/>
    <col min="7685" max="7685" width="14.5703125" style="1" bestFit="1" customWidth="1"/>
    <col min="7686" max="7686" width="9.140625" style="1"/>
    <col min="7687" max="7687" width="17.28515625" style="1" bestFit="1" customWidth="1"/>
    <col min="7688" max="7688" width="5.28515625" style="1" bestFit="1" customWidth="1"/>
    <col min="7689" max="7934" width="9.140625" style="1"/>
    <col min="7935" max="7935" width="12.7109375" style="1" bestFit="1" customWidth="1"/>
    <col min="7936" max="7936" width="24.140625" style="1" customWidth="1"/>
    <col min="7937" max="7937" width="38.42578125" style="1" bestFit="1" customWidth="1"/>
    <col min="7938" max="7939" width="14.7109375" style="1" bestFit="1" customWidth="1"/>
    <col min="7940" max="7940" width="11" style="1" bestFit="1" customWidth="1"/>
    <col min="7941" max="7941" width="14.5703125" style="1" bestFit="1" customWidth="1"/>
    <col min="7942" max="7942" width="9.140625" style="1"/>
    <col min="7943" max="7943" width="17.28515625" style="1" bestFit="1" customWidth="1"/>
    <col min="7944" max="7944" width="5.28515625" style="1" bestFit="1" customWidth="1"/>
    <col min="7945" max="8190" width="9.140625" style="1"/>
    <col min="8191" max="8191" width="12.7109375" style="1" bestFit="1" customWidth="1"/>
    <col min="8192" max="8192" width="24.140625" style="1" customWidth="1"/>
    <col min="8193" max="8193" width="38.42578125" style="1" bestFit="1" customWidth="1"/>
    <col min="8194" max="8195" width="14.7109375" style="1" bestFit="1" customWidth="1"/>
    <col min="8196" max="8196" width="11" style="1" bestFit="1" customWidth="1"/>
    <col min="8197" max="8197" width="14.5703125" style="1" bestFit="1" customWidth="1"/>
    <col min="8198" max="8198" width="9.140625" style="1"/>
    <col min="8199" max="8199" width="17.28515625" style="1" bestFit="1" customWidth="1"/>
    <col min="8200" max="8200" width="5.28515625" style="1" bestFit="1" customWidth="1"/>
    <col min="8201" max="8446" width="9.140625" style="1"/>
    <col min="8447" max="8447" width="12.7109375" style="1" bestFit="1" customWidth="1"/>
    <col min="8448" max="8448" width="24.140625" style="1" customWidth="1"/>
    <col min="8449" max="8449" width="38.42578125" style="1" bestFit="1" customWidth="1"/>
    <col min="8450" max="8451" width="14.7109375" style="1" bestFit="1" customWidth="1"/>
    <col min="8452" max="8452" width="11" style="1" bestFit="1" customWidth="1"/>
    <col min="8453" max="8453" width="14.5703125" style="1" bestFit="1" customWidth="1"/>
    <col min="8454" max="8454" width="9.140625" style="1"/>
    <col min="8455" max="8455" width="17.28515625" style="1" bestFit="1" customWidth="1"/>
    <col min="8456" max="8456" width="5.28515625" style="1" bestFit="1" customWidth="1"/>
    <col min="8457" max="8702" width="9.140625" style="1"/>
    <col min="8703" max="8703" width="12.7109375" style="1" bestFit="1" customWidth="1"/>
    <col min="8704" max="8704" width="24.140625" style="1" customWidth="1"/>
    <col min="8705" max="8705" width="38.42578125" style="1" bestFit="1" customWidth="1"/>
    <col min="8706" max="8707" width="14.7109375" style="1" bestFit="1" customWidth="1"/>
    <col min="8708" max="8708" width="11" style="1" bestFit="1" customWidth="1"/>
    <col min="8709" max="8709" width="14.5703125" style="1" bestFit="1" customWidth="1"/>
    <col min="8710" max="8710" width="9.140625" style="1"/>
    <col min="8711" max="8711" width="17.28515625" style="1" bestFit="1" customWidth="1"/>
    <col min="8712" max="8712" width="5.28515625" style="1" bestFit="1" customWidth="1"/>
    <col min="8713" max="8958" width="9.140625" style="1"/>
    <col min="8959" max="8959" width="12.7109375" style="1" bestFit="1" customWidth="1"/>
    <col min="8960" max="8960" width="24.140625" style="1" customWidth="1"/>
    <col min="8961" max="8961" width="38.42578125" style="1" bestFit="1" customWidth="1"/>
    <col min="8962" max="8963" width="14.7109375" style="1" bestFit="1" customWidth="1"/>
    <col min="8964" max="8964" width="11" style="1" bestFit="1" customWidth="1"/>
    <col min="8965" max="8965" width="14.5703125" style="1" bestFit="1" customWidth="1"/>
    <col min="8966" max="8966" width="9.140625" style="1"/>
    <col min="8967" max="8967" width="17.28515625" style="1" bestFit="1" customWidth="1"/>
    <col min="8968" max="8968" width="5.28515625" style="1" bestFit="1" customWidth="1"/>
    <col min="8969" max="9214" width="9.140625" style="1"/>
    <col min="9215" max="9215" width="12.7109375" style="1" bestFit="1" customWidth="1"/>
    <col min="9216" max="9216" width="24.140625" style="1" customWidth="1"/>
    <col min="9217" max="9217" width="38.42578125" style="1" bestFit="1" customWidth="1"/>
    <col min="9218" max="9219" width="14.7109375" style="1" bestFit="1" customWidth="1"/>
    <col min="9220" max="9220" width="11" style="1" bestFit="1" customWidth="1"/>
    <col min="9221" max="9221" width="14.5703125" style="1" bestFit="1" customWidth="1"/>
    <col min="9222" max="9222" width="9.140625" style="1"/>
    <col min="9223" max="9223" width="17.28515625" style="1" bestFit="1" customWidth="1"/>
    <col min="9224" max="9224" width="5.28515625" style="1" bestFit="1" customWidth="1"/>
    <col min="9225" max="9470" width="9.140625" style="1"/>
    <col min="9471" max="9471" width="12.7109375" style="1" bestFit="1" customWidth="1"/>
    <col min="9472" max="9472" width="24.140625" style="1" customWidth="1"/>
    <col min="9473" max="9473" width="38.42578125" style="1" bestFit="1" customWidth="1"/>
    <col min="9474" max="9475" width="14.7109375" style="1" bestFit="1" customWidth="1"/>
    <col min="9476" max="9476" width="11" style="1" bestFit="1" customWidth="1"/>
    <col min="9477" max="9477" width="14.5703125" style="1" bestFit="1" customWidth="1"/>
    <col min="9478" max="9478" width="9.140625" style="1"/>
    <col min="9479" max="9479" width="17.28515625" style="1" bestFit="1" customWidth="1"/>
    <col min="9480" max="9480" width="5.28515625" style="1" bestFit="1" customWidth="1"/>
    <col min="9481" max="9726" width="9.140625" style="1"/>
    <col min="9727" max="9727" width="12.7109375" style="1" bestFit="1" customWidth="1"/>
    <col min="9728" max="9728" width="24.140625" style="1" customWidth="1"/>
    <col min="9729" max="9729" width="38.42578125" style="1" bestFit="1" customWidth="1"/>
    <col min="9730" max="9731" width="14.7109375" style="1" bestFit="1" customWidth="1"/>
    <col min="9732" max="9732" width="11" style="1" bestFit="1" customWidth="1"/>
    <col min="9733" max="9733" width="14.5703125" style="1" bestFit="1" customWidth="1"/>
    <col min="9734" max="9734" width="9.140625" style="1"/>
    <col min="9735" max="9735" width="17.28515625" style="1" bestFit="1" customWidth="1"/>
    <col min="9736" max="9736" width="5.28515625" style="1" bestFit="1" customWidth="1"/>
    <col min="9737" max="9982" width="9.140625" style="1"/>
    <col min="9983" max="9983" width="12.7109375" style="1" bestFit="1" customWidth="1"/>
    <col min="9984" max="9984" width="24.140625" style="1" customWidth="1"/>
    <col min="9985" max="9985" width="38.42578125" style="1" bestFit="1" customWidth="1"/>
    <col min="9986" max="9987" width="14.7109375" style="1" bestFit="1" customWidth="1"/>
    <col min="9988" max="9988" width="11" style="1" bestFit="1" customWidth="1"/>
    <col min="9989" max="9989" width="14.5703125" style="1" bestFit="1" customWidth="1"/>
    <col min="9990" max="9990" width="9.140625" style="1"/>
    <col min="9991" max="9991" width="17.28515625" style="1" bestFit="1" customWidth="1"/>
    <col min="9992" max="9992" width="5.28515625" style="1" bestFit="1" customWidth="1"/>
    <col min="9993" max="10238" width="9.140625" style="1"/>
    <col min="10239" max="10239" width="12.7109375" style="1" bestFit="1" customWidth="1"/>
    <col min="10240" max="10240" width="24.140625" style="1" customWidth="1"/>
    <col min="10241" max="10241" width="38.42578125" style="1" bestFit="1" customWidth="1"/>
    <col min="10242" max="10243" width="14.7109375" style="1" bestFit="1" customWidth="1"/>
    <col min="10244" max="10244" width="11" style="1" bestFit="1" customWidth="1"/>
    <col min="10245" max="10245" width="14.5703125" style="1" bestFit="1" customWidth="1"/>
    <col min="10246" max="10246" width="9.140625" style="1"/>
    <col min="10247" max="10247" width="17.28515625" style="1" bestFit="1" customWidth="1"/>
    <col min="10248" max="10248" width="5.28515625" style="1" bestFit="1" customWidth="1"/>
    <col min="10249" max="10494" width="9.140625" style="1"/>
    <col min="10495" max="10495" width="12.7109375" style="1" bestFit="1" customWidth="1"/>
    <col min="10496" max="10496" width="24.140625" style="1" customWidth="1"/>
    <col min="10497" max="10497" width="38.42578125" style="1" bestFit="1" customWidth="1"/>
    <col min="10498" max="10499" width="14.7109375" style="1" bestFit="1" customWidth="1"/>
    <col min="10500" max="10500" width="11" style="1" bestFit="1" customWidth="1"/>
    <col min="10501" max="10501" width="14.5703125" style="1" bestFit="1" customWidth="1"/>
    <col min="10502" max="10502" width="9.140625" style="1"/>
    <col min="10503" max="10503" width="17.28515625" style="1" bestFit="1" customWidth="1"/>
    <col min="10504" max="10504" width="5.28515625" style="1" bestFit="1" customWidth="1"/>
    <col min="10505" max="10750" width="9.140625" style="1"/>
    <col min="10751" max="10751" width="12.7109375" style="1" bestFit="1" customWidth="1"/>
    <col min="10752" max="10752" width="24.140625" style="1" customWidth="1"/>
    <col min="10753" max="10753" width="38.42578125" style="1" bestFit="1" customWidth="1"/>
    <col min="10754" max="10755" width="14.7109375" style="1" bestFit="1" customWidth="1"/>
    <col min="10756" max="10756" width="11" style="1" bestFit="1" customWidth="1"/>
    <col min="10757" max="10757" width="14.5703125" style="1" bestFit="1" customWidth="1"/>
    <col min="10758" max="10758" width="9.140625" style="1"/>
    <col min="10759" max="10759" width="17.28515625" style="1" bestFit="1" customWidth="1"/>
    <col min="10760" max="10760" width="5.28515625" style="1" bestFit="1" customWidth="1"/>
    <col min="10761" max="11006" width="9.140625" style="1"/>
    <col min="11007" max="11007" width="12.7109375" style="1" bestFit="1" customWidth="1"/>
    <col min="11008" max="11008" width="24.140625" style="1" customWidth="1"/>
    <col min="11009" max="11009" width="38.42578125" style="1" bestFit="1" customWidth="1"/>
    <col min="11010" max="11011" width="14.7109375" style="1" bestFit="1" customWidth="1"/>
    <col min="11012" max="11012" width="11" style="1" bestFit="1" customWidth="1"/>
    <col min="11013" max="11013" width="14.5703125" style="1" bestFit="1" customWidth="1"/>
    <col min="11014" max="11014" width="9.140625" style="1"/>
    <col min="11015" max="11015" width="17.28515625" style="1" bestFit="1" customWidth="1"/>
    <col min="11016" max="11016" width="5.28515625" style="1" bestFit="1" customWidth="1"/>
    <col min="11017" max="11262" width="9.140625" style="1"/>
    <col min="11263" max="11263" width="12.7109375" style="1" bestFit="1" customWidth="1"/>
    <col min="11264" max="11264" width="24.140625" style="1" customWidth="1"/>
    <col min="11265" max="11265" width="38.42578125" style="1" bestFit="1" customWidth="1"/>
    <col min="11266" max="11267" width="14.7109375" style="1" bestFit="1" customWidth="1"/>
    <col min="11268" max="11268" width="11" style="1" bestFit="1" customWidth="1"/>
    <col min="11269" max="11269" width="14.5703125" style="1" bestFit="1" customWidth="1"/>
    <col min="11270" max="11270" width="9.140625" style="1"/>
    <col min="11271" max="11271" width="17.28515625" style="1" bestFit="1" customWidth="1"/>
    <col min="11272" max="11272" width="5.28515625" style="1" bestFit="1" customWidth="1"/>
    <col min="11273" max="11518" width="9.140625" style="1"/>
    <col min="11519" max="11519" width="12.7109375" style="1" bestFit="1" customWidth="1"/>
    <col min="11520" max="11520" width="24.140625" style="1" customWidth="1"/>
    <col min="11521" max="11521" width="38.42578125" style="1" bestFit="1" customWidth="1"/>
    <col min="11522" max="11523" width="14.7109375" style="1" bestFit="1" customWidth="1"/>
    <col min="11524" max="11524" width="11" style="1" bestFit="1" customWidth="1"/>
    <col min="11525" max="11525" width="14.5703125" style="1" bestFit="1" customWidth="1"/>
    <col min="11526" max="11526" width="9.140625" style="1"/>
    <col min="11527" max="11527" width="17.28515625" style="1" bestFit="1" customWidth="1"/>
    <col min="11528" max="11528" width="5.28515625" style="1" bestFit="1" customWidth="1"/>
    <col min="11529" max="11774" width="9.140625" style="1"/>
    <col min="11775" max="11775" width="12.7109375" style="1" bestFit="1" customWidth="1"/>
    <col min="11776" max="11776" width="24.140625" style="1" customWidth="1"/>
    <col min="11777" max="11777" width="38.42578125" style="1" bestFit="1" customWidth="1"/>
    <col min="11778" max="11779" width="14.7109375" style="1" bestFit="1" customWidth="1"/>
    <col min="11780" max="11780" width="11" style="1" bestFit="1" customWidth="1"/>
    <col min="11781" max="11781" width="14.5703125" style="1" bestFit="1" customWidth="1"/>
    <col min="11782" max="11782" width="9.140625" style="1"/>
    <col min="11783" max="11783" width="17.28515625" style="1" bestFit="1" customWidth="1"/>
    <col min="11784" max="11784" width="5.28515625" style="1" bestFit="1" customWidth="1"/>
    <col min="11785" max="12030" width="9.140625" style="1"/>
    <col min="12031" max="12031" width="12.7109375" style="1" bestFit="1" customWidth="1"/>
    <col min="12032" max="12032" width="24.140625" style="1" customWidth="1"/>
    <col min="12033" max="12033" width="38.42578125" style="1" bestFit="1" customWidth="1"/>
    <col min="12034" max="12035" width="14.7109375" style="1" bestFit="1" customWidth="1"/>
    <col min="12036" max="12036" width="11" style="1" bestFit="1" customWidth="1"/>
    <col min="12037" max="12037" width="14.5703125" style="1" bestFit="1" customWidth="1"/>
    <col min="12038" max="12038" width="9.140625" style="1"/>
    <col min="12039" max="12039" width="17.28515625" style="1" bestFit="1" customWidth="1"/>
    <col min="12040" max="12040" width="5.28515625" style="1" bestFit="1" customWidth="1"/>
    <col min="12041" max="12286" width="9.140625" style="1"/>
    <col min="12287" max="12287" width="12.7109375" style="1" bestFit="1" customWidth="1"/>
    <col min="12288" max="12288" width="24.140625" style="1" customWidth="1"/>
    <col min="12289" max="12289" width="38.42578125" style="1" bestFit="1" customWidth="1"/>
    <col min="12290" max="12291" width="14.7109375" style="1" bestFit="1" customWidth="1"/>
    <col min="12292" max="12292" width="11" style="1" bestFit="1" customWidth="1"/>
    <col min="12293" max="12293" width="14.5703125" style="1" bestFit="1" customWidth="1"/>
    <col min="12294" max="12294" width="9.140625" style="1"/>
    <col min="12295" max="12295" width="17.28515625" style="1" bestFit="1" customWidth="1"/>
    <col min="12296" max="12296" width="5.28515625" style="1" bestFit="1" customWidth="1"/>
    <col min="12297" max="12542" width="9.140625" style="1"/>
    <col min="12543" max="12543" width="12.7109375" style="1" bestFit="1" customWidth="1"/>
    <col min="12544" max="12544" width="24.140625" style="1" customWidth="1"/>
    <col min="12545" max="12545" width="38.42578125" style="1" bestFit="1" customWidth="1"/>
    <col min="12546" max="12547" width="14.7109375" style="1" bestFit="1" customWidth="1"/>
    <col min="12548" max="12548" width="11" style="1" bestFit="1" customWidth="1"/>
    <col min="12549" max="12549" width="14.5703125" style="1" bestFit="1" customWidth="1"/>
    <col min="12550" max="12550" width="9.140625" style="1"/>
    <col min="12551" max="12551" width="17.28515625" style="1" bestFit="1" customWidth="1"/>
    <col min="12552" max="12552" width="5.28515625" style="1" bestFit="1" customWidth="1"/>
    <col min="12553" max="12798" width="9.140625" style="1"/>
    <col min="12799" max="12799" width="12.7109375" style="1" bestFit="1" customWidth="1"/>
    <col min="12800" max="12800" width="24.140625" style="1" customWidth="1"/>
    <col min="12801" max="12801" width="38.42578125" style="1" bestFit="1" customWidth="1"/>
    <col min="12802" max="12803" width="14.7109375" style="1" bestFit="1" customWidth="1"/>
    <col min="12804" max="12804" width="11" style="1" bestFit="1" customWidth="1"/>
    <col min="12805" max="12805" width="14.5703125" style="1" bestFit="1" customWidth="1"/>
    <col min="12806" max="12806" width="9.140625" style="1"/>
    <col min="12807" max="12807" width="17.28515625" style="1" bestFit="1" customWidth="1"/>
    <col min="12808" max="12808" width="5.28515625" style="1" bestFit="1" customWidth="1"/>
    <col min="12809" max="13054" width="9.140625" style="1"/>
    <col min="13055" max="13055" width="12.7109375" style="1" bestFit="1" customWidth="1"/>
    <col min="13056" max="13056" width="24.140625" style="1" customWidth="1"/>
    <col min="13057" max="13057" width="38.42578125" style="1" bestFit="1" customWidth="1"/>
    <col min="13058" max="13059" width="14.7109375" style="1" bestFit="1" customWidth="1"/>
    <col min="13060" max="13060" width="11" style="1" bestFit="1" customWidth="1"/>
    <col min="13061" max="13061" width="14.5703125" style="1" bestFit="1" customWidth="1"/>
    <col min="13062" max="13062" width="9.140625" style="1"/>
    <col min="13063" max="13063" width="17.28515625" style="1" bestFit="1" customWidth="1"/>
    <col min="13064" max="13064" width="5.28515625" style="1" bestFit="1" customWidth="1"/>
    <col min="13065" max="13310" width="9.140625" style="1"/>
    <col min="13311" max="13311" width="12.7109375" style="1" bestFit="1" customWidth="1"/>
    <col min="13312" max="13312" width="24.140625" style="1" customWidth="1"/>
    <col min="13313" max="13313" width="38.42578125" style="1" bestFit="1" customWidth="1"/>
    <col min="13314" max="13315" width="14.7109375" style="1" bestFit="1" customWidth="1"/>
    <col min="13316" max="13316" width="11" style="1" bestFit="1" customWidth="1"/>
    <col min="13317" max="13317" width="14.5703125" style="1" bestFit="1" customWidth="1"/>
    <col min="13318" max="13318" width="9.140625" style="1"/>
    <col min="13319" max="13319" width="17.28515625" style="1" bestFit="1" customWidth="1"/>
    <col min="13320" max="13320" width="5.28515625" style="1" bestFit="1" customWidth="1"/>
    <col min="13321" max="13566" width="9.140625" style="1"/>
    <col min="13567" max="13567" width="12.7109375" style="1" bestFit="1" customWidth="1"/>
    <col min="13568" max="13568" width="24.140625" style="1" customWidth="1"/>
    <col min="13569" max="13569" width="38.42578125" style="1" bestFit="1" customWidth="1"/>
    <col min="13570" max="13571" width="14.7109375" style="1" bestFit="1" customWidth="1"/>
    <col min="13572" max="13572" width="11" style="1" bestFit="1" customWidth="1"/>
    <col min="13573" max="13573" width="14.5703125" style="1" bestFit="1" customWidth="1"/>
    <col min="13574" max="13574" width="9.140625" style="1"/>
    <col min="13575" max="13575" width="17.28515625" style="1" bestFit="1" customWidth="1"/>
    <col min="13576" max="13576" width="5.28515625" style="1" bestFit="1" customWidth="1"/>
    <col min="13577" max="13822" width="9.140625" style="1"/>
    <col min="13823" max="13823" width="12.7109375" style="1" bestFit="1" customWidth="1"/>
    <col min="13824" max="13824" width="24.140625" style="1" customWidth="1"/>
    <col min="13825" max="13825" width="38.42578125" style="1" bestFit="1" customWidth="1"/>
    <col min="13826" max="13827" width="14.7109375" style="1" bestFit="1" customWidth="1"/>
    <col min="13828" max="13828" width="11" style="1" bestFit="1" customWidth="1"/>
    <col min="13829" max="13829" width="14.5703125" style="1" bestFit="1" customWidth="1"/>
    <col min="13830" max="13830" width="9.140625" style="1"/>
    <col min="13831" max="13831" width="17.28515625" style="1" bestFit="1" customWidth="1"/>
    <col min="13832" max="13832" width="5.28515625" style="1" bestFit="1" customWidth="1"/>
    <col min="13833" max="14078" width="9.140625" style="1"/>
    <col min="14079" max="14079" width="12.7109375" style="1" bestFit="1" customWidth="1"/>
    <col min="14080" max="14080" width="24.140625" style="1" customWidth="1"/>
    <col min="14081" max="14081" width="38.42578125" style="1" bestFit="1" customWidth="1"/>
    <col min="14082" max="14083" width="14.7109375" style="1" bestFit="1" customWidth="1"/>
    <col min="14084" max="14084" width="11" style="1" bestFit="1" customWidth="1"/>
    <col min="14085" max="14085" width="14.5703125" style="1" bestFit="1" customWidth="1"/>
    <col min="14086" max="14086" width="9.140625" style="1"/>
    <col min="14087" max="14087" width="17.28515625" style="1" bestFit="1" customWidth="1"/>
    <col min="14088" max="14088" width="5.28515625" style="1" bestFit="1" customWidth="1"/>
    <col min="14089" max="14334" width="9.140625" style="1"/>
    <col min="14335" max="14335" width="12.7109375" style="1" bestFit="1" customWidth="1"/>
    <col min="14336" max="14336" width="24.140625" style="1" customWidth="1"/>
    <col min="14337" max="14337" width="38.42578125" style="1" bestFit="1" customWidth="1"/>
    <col min="14338" max="14339" width="14.7109375" style="1" bestFit="1" customWidth="1"/>
    <col min="14340" max="14340" width="11" style="1" bestFit="1" customWidth="1"/>
    <col min="14341" max="14341" width="14.5703125" style="1" bestFit="1" customWidth="1"/>
    <col min="14342" max="14342" width="9.140625" style="1"/>
    <col min="14343" max="14343" width="17.28515625" style="1" bestFit="1" customWidth="1"/>
    <col min="14344" max="14344" width="5.28515625" style="1" bestFit="1" customWidth="1"/>
    <col min="14345" max="14590" width="9.140625" style="1"/>
    <col min="14591" max="14591" width="12.7109375" style="1" bestFit="1" customWidth="1"/>
    <col min="14592" max="14592" width="24.140625" style="1" customWidth="1"/>
    <col min="14593" max="14593" width="38.42578125" style="1" bestFit="1" customWidth="1"/>
    <col min="14594" max="14595" width="14.7109375" style="1" bestFit="1" customWidth="1"/>
    <col min="14596" max="14596" width="11" style="1" bestFit="1" customWidth="1"/>
    <col min="14597" max="14597" width="14.5703125" style="1" bestFit="1" customWidth="1"/>
    <col min="14598" max="14598" width="9.140625" style="1"/>
    <col min="14599" max="14599" width="17.28515625" style="1" bestFit="1" customWidth="1"/>
    <col min="14600" max="14600" width="5.28515625" style="1" bestFit="1" customWidth="1"/>
    <col min="14601" max="14846" width="9.140625" style="1"/>
    <col min="14847" max="14847" width="12.7109375" style="1" bestFit="1" customWidth="1"/>
    <col min="14848" max="14848" width="24.140625" style="1" customWidth="1"/>
    <col min="14849" max="14849" width="38.42578125" style="1" bestFit="1" customWidth="1"/>
    <col min="14850" max="14851" width="14.7109375" style="1" bestFit="1" customWidth="1"/>
    <col min="14852" max="14852" width="11" style="1" bestFit="1" customWidth="1"/>
    <col min="14853" max="14853" width="14.5703125" style="1" bestFit="1" customWidth="1"/>
    <col min="14854" max="14854" width="9.140625" style="1"/>
    <col min="14855" max="14855" width="17.28515625" style="1" bestFit="1" customWidth="1"/>
    <col min="14856" max="14856" width="5.28515625" style="1" bestFit="1" customWidth="1"/>
    <col min="14857" max="15102" width="9.140625" style="1"/>
    <col min="15103" max="15103" width="12.7109375" style="1" bestFit="1" customWidth="1"/>
    <col min="15104" max="15104" width="24.140625" style="1" customWidth="1"/>
    <col min="15105" max="15105" width="38.42578125" style="1" bestFit="1" customWidth="1"/>
    <col min="15106" max="15107" width="14.7109375" style="1" bestFit="1" customWidth="1"/>
    <col min="15108" max="15108" width="11" style="1" bestFit="1" customWidth="1"/>
    <col min="15109" max="15109" width="14.5703125" style="1" bestFit="1" customWidth="1"/>
    <col min="15110" max="15110" width="9.140625" style="1"/>
    <col min="15111" max="15111" width="17.28515625" style="1" bestFit="1" customWidth="1"/>
    <col min="15112" max="15112" width="5.28515625" style="1" bestFit="1" customWidth="1"/>
    <col min="15113" max="15358" width="9.140625" style="1"/>
    <col min="15359" max="15359" width="12.7109375" style="1" bestFit="1" customWidth="1"/>
    <col min="15360" max="15360" width="24.140625" style="1" customWidth="1"/>
    <col min="15361" max="15361" width="38.42578125" style="1" bestFit="1" customWidth="1"/>
    <col min="15362" max="15363" width="14.7109375" style="1" bestFit="1" customWidth="1"/>
    <col min="15364" max="15364" width="11" style="1" bestFit="1" customWidth="1"/>
    <col min="15365" max="15365" width="14.5703125" style="1" bestFit="1" customWidth="1"/>
    <col min="15366" max="15366" width="9.140625" style="1"/>
    <col min="15367" max="15367" width="17.28515625" style="1" bestFit="1" customWidth="1"/>
    <col min="15368" max="15368" width="5.28515625" style="1" bestFit="1" customWidth="1"/>
    <col min="15369" max="15614" width="9.140625" style="1"/>
    <col min="15615" max="15615" width="12.7109375" style="1" bestFit="1" customWidth="1"/>
    <col min="15616" max="15616" width="24.140625" style="1" customWidth="1"/>
    <col min="15617" max="15617" width="38.42578125" style="1" bestFit="1" customWidth="1"/>
    <col min="15618" max="15619" width="14.7109375" style="1" bestFit="1" customWidth="1"/>
    <col min="15620" max="15620" width="11" style="1" bestFit="1" customWidth="1"/>
    <col min="15621" max="15621" width="14.5703125" style="1" bestFit="1" customWidth="1"/>
    <col min="15622" max="15622" width="9.140625" style="1"/>
    <col min="15623" max="15623" width="17.28515625" style="1" bestFit="1" customWidth="1"/>
    <col min="15624" max="15624" width="5.28515625" style="1" bestFit="1" customWidth="1"/>
    <col min="15625" max="15870" width="9.140625" style="1"/>
    <col min="15871" max="15871" width="12.7109375" style="1" bestFit="1" customWidth="1"/>
    <col min="15872" max="15872" width="24.140625" style="1" customWidth="1"/>
    <col min="15873" max="15873" width="38.42578125" style="1" bestFit="1" customWidth="1"/>
    <col min="15874" max="15875" width="14.7109375" style="1" bestFit="1" customWidth="1"/>
    <col min="15876" max="15876" width="11" style="1" bestFit="1" customWidth="1"/>
    <col min="15877" max="15877" width="14.5703125" style="1" bestFit="1" customWidth="1"/>
    <col min="15878" max="15878" width="9.140625" style="1"/>
    <col min="15879" max="15879" width="17.28515625" style="1" bestFit="1" customWidth="1"/>
    <col min="15880" max="15880" width="5.28515625" style="1" bestFit="1" customWidth="1"/>
    <col min="15881" max="16126" width="9.140625" style="1"/>
    <col min="16127" max="16127" width="12.7109375" style="1" bestFit="1" customWidth="1"/>
    <col min="16128" max="16128" width="24.140625" style="1" customWidth="1"/>
    <col min="16129" max="16129" width="38.42578125" style="1" bestFit="1" customWidth="1"/>
    <col min="16130" max="16131" width="14.7109375" style="1" bestFit="1" customWidth="1"/>
    <col min="16132" max="16132" width="11" style="1" bestFit="1" customWidth="1"/>
    <col min="16133" max="16133" width="14.5703125" style="1" bestFit="1" customWidth="1"/>
    <col min="16134" max="16134" width="9.140625" style="1"/>
    <col min="16135" max="16135" width="17.28515625" style="1" bestFit="1" customWidth="1"/>
    <col min="16136" max="16136" width="5.28515625" style="1" bestFit="1" customWidth="1"/>
    <col min="16137" max="16384" width="9.140625" style="1"/>
  </cols>
  <sheetData>
    <row r="1" spans="1:7" x14ac:dyDescent="0.25">
      <c r="A1" s="14"/>
      <c r="B1" s="14"/>
      <c r="C1" s="14"/>
      <c r="D1" s="15"/>
      <c r="E1" s="15"/>
      <c r="F1" s="14"/>
      <c r="G1" s="14"/>
    </row>
    <row r="2" spans="1:7" x14ac:dyDescent="0.25">
      <c r="A2" s="14"/>
      <c r="B2" s="14"/>
      <c r="C2" s="14"/>
      <c r="D2" s="15"/>
      <c r="E2" s="15"/>
      <c r="F2" s="14"/>
      <c r="G2" s="14"/>
    </row>
    <row r="3" spans="1:7" x14ac:dyDescent="0.25">
      <c r="A3" s="14"/>
      <c r="B3" s="14"/>
      <c r="C3" s="14"/>
      <c r="D3" s="15"/>
      <c r="E3" s="15"/>
      <c r="F3" s="14"/>
      <c r="G3" s="14"/>
    </row>
    <row r="4" spans="1:7" x14ac:dyDescent="0.25">
      <c r="A4" s="14"/>
      <c r="B4" s="14"/>
      <c r="C4" s="14"/>
      <c r="D4" s="15"/>
      <c r="E4" s="15"/>
      <c r="F4" s="14"/>
      <c r="G4" s="14"/>
    </row>
    <row r="5" spans="1:7" x14ac:dyDescent="0.25">
      <c r="A5" s="14"/>
      <c r="B5" s="14"/>
      <c r="C5" s="14"/>
      <c r="D5" s="15"/>
      <c r="E5" s="15"/>
      <c r="F5" s="14"/>
      <c r="G5" s="14"/>
    </row>
    <row r="6" spans="1:7" ht="18.75" customHeight="1" x14ac:dyDescent="0.25">
      <c r="A6" s="120" t="s">
        <v>0</v>
      </c>
      <c r="B6" s="121"/>
      <c r="C6" s="121"/>
      <c r="D6" s="121"/>
      <c r="E6" s="121"/>
      <c r="F6" s="121"/>
      <c r="G6" s="122"/>
    </row>
    <row r="7" spans="1:7" ht="18" customHeight="1" x14ac:dyDescent="0.25">
      <c r="A7" s="123">
        <v>2025</v>
      </c>
      <c r="B7" s="124"/>
      <c r="C7" s="124"/>
      <c r="D7" s="124"/>
      <c r="E7" s="124"/>
      <c r="F7" s="124"/>
      <c r="G7" s="125"/>
    </row>
    <row r="8" spans="1:7" x14ac:dyDescent="0.25">
      <c r="A8" s="16"/>
      <c r="B8" s="17"/>
      <c r="C8" s="14"/>
      <c r="D8" s="15"/>
      <c r="E8" s="15"/>
      <c r="F8" s="14"/>
      <c r="G8" s="14"/>
    </row>
    <row r="9" spans="1:7" x14ac:dyDescent="0.25">
      <c r="A9" s="117" t="s">
        <v>49</v>
      </c>
      <c r="B9" s="118"/>
      <c r="C9" s="118"/>
      <c r="D9" s="118"/>
      <c r="E9" s="118"/>
      <c r="F9" s="118"/>
      <c r="G9" s="119"/>
    </row>
    <row r="10" spans="1:7" x14ac:dyDescent="0.25">
      <c r="A10" s="18"/>
      <c r="B10" s="18"/>
      <c r="C10" s="18"/>
      <c r="D10" s="18"/>
      <c r="E10" s="18"/>
      <c r="F10" s="14"/>
      <c r="G10" s="14"/>
    </row>
    <row r="11" spans="1:7" x14ac:dyDescent="0.25">
      <c r="A11" s="16"/>
      <c r="B11" s="17"/>
      <c r="C11" s="14"/>
      <c r="D11" s="15"/>
      <c r="E11" s="15"/>
      <c r="F11" s="14"/>
      <c r="G11" s="14"/>
    </row>
    <row r="12" spans="1:7" ht="30" x14ac:dyDescent="0.25">
      <c r="A12" s="19"/>
      <c r="B12" s="19" t="s">
        <v>63</v>
      </c>
      <c r="C12" s="20"/>
      <c r="D12" s="21">
        <v>2025</v>
      </c>
      <c r="E12" s="22">
        <v>2024</v>
      </c>
      <c r="F12" s="23" t="s">
        <v>64</v>
      </c>
      <c r="G12" s="23" t="s">
        <v>65</v>
      </c>
    </row>
    <row r="13" spans="1:7" x14ac:dyDescent="0.25">
      <c r="A13" s="24"/>
      <c r="B13" s="25"/>
      <c r="C13" s="26"/>
      <c r="D13" s="11">
        <v>13900313.25</v>
      </c>
      <c r="E13" s="11">
        <v>15107041.34</v>
      </c>
      <c r="F13" s="27">
        <f>G13/E13</f>
        <v>-7.9878519085326061E-2</v>
      </c>
      <c r="G13" s="11">
        <f>D13-E13</f>
        <v>-1206728.0899999999</v>
      </c>
    </row>
    <row r="14" spans="1:7" x14ac:dyDescent="0.25">
      <c r="A14" s="16"/>
      <c r="B14" s="17"/>
      <c r="C14" s="14"/>
      <c r="D14" s="15"/>
      <c r="E14" s="15"/>
      <c r="F14" s="14"/>
      <c r="G14" s="14"/>
    </row>
    <row r="15" spans="1:7" x14ac:dyDescent="0.25">
      <c r="A15" s="16"/>
      <c r="B15" s="17"/>
      <c r="C15" s="14"/>
      <c r="D15" s="15"/>
      <c r="E15" s="15"/>
      <c r="F15" s="14"/>
      <c r="G15" s="14"/>
    </row>
    <row r="16" spans="1:7" ht="14.25" customHeight="1" x14ac:dyDescent="0.25">
      <c r="A16" s="14"/>
      <c r="B16" s="14"/>
      <c r="C16" s="28" t="s">
        <v>52</v>
      </c>
      <c r="D16" s="21" t="s">
        <v>11</v>
      </c>
      <c r="E16" s="13" t="s">
        <v>50</v>
      </c>
      <c r="F16" s="14"/>
      <c r="G16" s="14"/>
    </row>
    <row r="17" spans="1:14" x14ac:dyDescent="0.25">
      <c r="A17" s="14"/>
      <c r="B17" s="14">
        <v>1</v>
      </c>
      <c r="C17" s="29" t="s">
        <v>1</v>
      </c>
      <c r="D17" s="108">
        <f>D36</f>
        <v>4250632.5</v>
      </c>
      <c r="E17" s="27">
        <f>D17/$D$13</f>
        <v>0.30579400791561295</v>
      </c>
      <c r="F17" s="14"/>
      <c r="G17" s="14"/>
    </row>
    <row r="18" spans="1:14" x14ac:dyDescent="0.25">
      <c r="A18" s="14"/>
      <c r="B18" s="14">
        <v>2</v>
      </c>
      <c r="C18" s="19" t="s">
        <v>3</v>
      </c>
      <c r="D18" s="11">
        <f>D86</f>
        <v>2576646.5999999992</v>
      </c>
      <c r="E18" s="27">
        <f>D18/$D$13</f>
        <v>0.18536608158812531</v>
      </c>
      <c r="F18" s="14"/>
      <c r="G18" s="14"/>
    </row>
    <row r="19" spans="1:14" x14ac:dyDescent="0.25">
      <c r="A19" s="14"/>
      <c r="B19" s="14">
        <v>3</v>
      </c>
      <c r="C19" s="19" t="s">
        <v>4</v>
      </c>
      <c r="D19" s="11">
        <f>D91</f>
        <v>2178734.09</v>
      </c>
      <c r="E19" s="27">
        <f>D19/$D$13</f>
        <v>0.15673992742573625</v>
      </c>
      <c r="F19" s="14"/>
      <c r="G19" s="14"/>
    </row>
    <row r="20" spans="1:14" x14ac:dyDescent="0.25">
      <c r="A20" s="14"/>
      <c r="B20" s="14">
        <v>4</v>
      </c>
      <c r="C20" s="30" t="s">
        <v>2</v>
      </c>
      <c r="D20" s="11">
        <f>D40</f>
        <v>1520726.7599999998</v>
      </c>
      <c r="E20" s="27">
        <f>D20/$D$13</f>
        <v>0.10940233738977068</v>
      </c>
      <c r="I20" s="2"/>
      <c r="J20" s="100"/>
      <c r="K20" s="15"/>
    </row>
    <row r="21" spans="1:14" x14ac:dyDescent="0.25">
      <c r="A21" s="14"/>
      <c r="B21" s="14">
        <v>5</v>
      </c>
      <c r="C21" s="29" t="s">
        <v>8</v>
      </c>
      <c r="D21" s="11">
        <f>D102</f>
        <v>1419104.2999999998</v>
      </c>
      <c r="E21" s="27">
        <f>D21/$D$13</f>
        <v>0.10209153380050624</v>
      </c>
      <c r="F21" s="15"/>
      <c r="G21" s="15"/>
      <c r="K21" s="2"/>
    </row>
    <row r="22" spans="1:14" x14ac:dyDescent="0.25">
      <c r="A22" s="14"/>
      <c r="B22" s="14"/>
      <c r="C22" s="30"/>
      <c r="D22" s="15"/>
      <c r="E22" s="15"/>
      <c r="F22" s="14"/>
      <c r="G22" s="14"/>
    </row>
    <row r="23" spans="1:14" x14ac:dyDescent="0.25">
      <c r="A23" s="14"/>
      <c r="B23" s="14"/>
      <c r="C23" s="31" t="s">
        <v>6</v>
      </c>
      <c r="D23" s="11">
        <f>SUM(D17:D22)</f>
        <v>11945844.25</v>
      </c>
      <c r="E23" s="27">
        <f>D23/$D$13</f>
        <v>0.85939388811975159</v>
      </c>
      <c r="F23" s="14"/>
      <c r="G23" s="14"/>
    </row>
    <row r="24" spans="1:14" x14ac:dyDescent="0.25">
      <c r="A24" s="14"/>
      <c r="B24" s="14"/>
      <c r="C24" s="33"/>
      <c r="D24" s="11"/>
      <c r="E24" s="27"/>
      <c r="F24" s="14"/>
      <c r="G24" s="32"/>
    </row>
    <row r="25" spans="1:14" x14ac:dyDescent="0.25">
      <c r="A25" s="14"/>
      <c r="B25" s="14">
        <v>6</v>
      </c>
      <c r="C25" s="33" t="s">
        <v>5</v>
      </c>
      <c r="D25" s="108">
        <f>D120</f>
        <v>719330</v>
      </c>
      <c r="E25" s="27">
        <f>D25/$D$13</f>
        <v>5.174919349389482E-2</v>
      </c>
      <c r="F25" s="14"/>
      <c r="G25" s="32"/>
    </row>
    <row r="26" spans="1:14" x14ac:dyDescent="0.25">
      <c r="A26" s="14"/>
      <c r="B26" s="14">
        <v>7</v>
      </c>
      <c r="C26" s="19" t="s">
        <v>7</v>
      </c>
      <c r="D26" s="11">
        <f>D124</f>
        <v>661643.07999999996</v>
      </c>
      <c r="E26" s="27">
        <f>D26/$D$13</f>
        <v>4.7599148889684188E-2</v>
      </c>
      <c r="F26" s="14"/>
      <c r="G26" s="14"/>
    </row>
    <row r="27" spans="1:14" x14ac:dyDescent="0.25">
      <c r="A27" s="14"/>
      <c r="B27" s="14">
        <v>8</v>
      </c>
      <c r="C27" s="29" t="s">
        <v>9</v>
      </c>
      <c r="D27" s="11">
        <f>D128</f>
        <v>194617.5</v>
      </c>
      <c r="E27" s="27">
        <f t="shared" ref="E27:E28" si="0">D27/$D$13</f>
        <v>1.4000943467946666E-2</v>
      </c>
      <c r="F27" s="14"/>
      <c r="G27" s="15"/>
    </row>
    <row r="28" spans="1:14" x14ac:dyDescent="0.25">
      <c r="A28" s="14"/>
      <c r="B28" s="14">
        <v>9</v>
      </c>
      <c r="C28" s="29" t="s">
        <v>81</v>
      </c>
      <c r="D28" s="11">
        <f>D162</f>
        <v>119119</v>
      </c>
      <c r="E28" s="27">
        <f t="shared" si="0"/>
        <v>8.5695191077798192E-3</v>
      </c>
      <c r="F28" s="14"/>
      <c r="G28" s="14"/>
      <c r="N28" s="15"/>
    </row>
    <row r="29" spans="1:14" x14ac:dyDescent="0.25">
      <c r="A29" s="14"/>
      <c r="B29" s="14">
        <v>10</v>
      </c>
      <c r="C29" s="29" t="s">
        <v>84</v>
      </c>
      <c r="D29" s="11">
        <f>D190</f>
        <v>103834.54</v>
      </c>
      <c r="E29" s="27">
        <f>D29/$D$13</f>
        <v>7.4699424489588382E-3</v>
      </c>
      <c r="F29" s="14"/>
      <c r="G29" s="14"/>
    </row>
    <row r="30" spans="1:14" x14ac:dyDescent="0.25">
      <c r="A30" s="14"/>
      <c r="B30" s="14"/>
      <c r="C30" s="34" t="s">
        <v>10</v>
      </c>
      <c r="D30" s="11">
        <f>SUM(D25:D29)</f>
        <v>1798544.12</v>
      </c>
      <c r="E30" s="27">
        <f>D30/$D$13</f>
        <v>0.12938874740826434</v>
      </c>
      <c r="F30" s="14"/>
      <c r="G30" s="14"/>
    </row>
    <row r="31" spans="1:14" x14ac:dyDescent="0.25">
      <c r="A31" s="14"/>
      <c r="B31" s="14"/>
      <c r="C31" s="14"/>
      <c r="D31" s="14"/>
      <c r="E31" s="14"/>
      <c r="F31" s="14"/>
      <c r="G31" s="14"/>
    </row>
    <row r="32" spans="1:14" x14ac:dyDescent="0.25">
      <c r="A32" s="16"/>
      <c r="B32" s="17"/>
      <c r="C32" s="14"/>
      <c r="D32" s="15"/>
      <c r="E32" s="15"/>
      <c r="F32" s="14"/>
      <c r="G32" s="14"/>
    </row>
    <row r="33" spans="1:7" x14ac:dyDescent="0.25">
      <c r="A33" s="117" t="s">
        <v>53</v>
      </c>
      <c r="B33" s="118"/>
      <c r="C33" s="118"/>
      <c r="D33" s="118"/>
      <c r="E33" s="118"/>
      <c r="F33" s="118"/>
      <c r="G33" s="119"/>
    </row>
    <row r="34" spans="1:7" x14ac:dyDescent="0.25">
      <c r="A34" s="18"/>
      <c r="B34" s="18"/>
      <c r="C34" s="18"/>
      <c r="D34" s="18"/>
      <c r="E34" s="18"/>
      <c r="F34" s="14"/>
      <c r="G34" s="14"/>
    </row>
    <row r="35" spans="1:7" ht="30" x14ac:dyDescent="0.25">
      <c r="A35" s="35">
        <v>1</v>
      </c>
      <c r="B35" s="36" t="s">
        <v>93</v>
      </c>
      <c r="C35" s="37"/>
      <c r="D35" s="21">
        <v>2025</v>
      </c>
      <c r="E35" s="21">
        <v>2024</v>
      </c>
      <c r="F35" s="23" t="s">
        <v>64</v>
      </c>
      <c r="G35" s="23" t="s">
        <v>65</v>
      </c>
    </row>
    <row r="36" spans="1:7" x14ac:dyDescent="0.25">
      <c r="A36" s="38"/>
      <c r="B36" s="39"/>
      <c r="C36" s="40"/>
      <c r="D36" s="108">
        <v>4250632.5</v>
      </c>
      <c r="E36" s="11">
        <v>3319425</v>
      </c>
      <c r="F36" s="41">
        <f>G36/E36</f>
        <v>0.28053277299532298</v>
      </c>
      <c r="G36" s="42">
        <f>D36-E36</f>
        <v>931207.5</v>
      </c>
    </row>
    <row r="37" spans="1:7" x14ac:dyDescent="0.25">
      <c r="A37" s="43"/>
      <c r="B37" s="14"/>
      <c r="C37" s="44"/>
      <c r="D37" s="15"/>
      <c r="E37" s="15"/>
      <c r="F37" s="45"/>
      <c r="G37" s="45"/>
    </row>
    <row r="38" spans="1:7" x14ac:dyDescent="0.25">
      <c r="A38" s="43"/>
      <c r="B38" s="14"/>
      <c r="C38" s="44"/>
      <c r="D38" s="46"/>
      <c r="E38" s="47"/>
      <c r="F38" s="14"/>
      <c r="G38" s="14"/>
    </row>
    <row r="39" spans="1:7" ht="30" x14ac:dyDescent="0.25">
      <c r="A39" s="21">
        <v>2</v>
      </c>
      <c r="B39" s="36" t="s">
        <v>14</v>
      </c>
      <c r="C39" s="37"/>
      <c r="D39" s="48">
        <v>2025</v>
      </c>
      <c r="E39" s="21">
        <v>2024</v>
      </c>
      <c r="F39" s="23" t="s">
        <v>64</v>
      </c>
      <c r="G39" s="49" t="s">
        <v>65</v>
      </c>
    </row>
    <row r="40" spans="1:7" x14ac:dyDescent="0.25">
      <c r="A40" s="50"/>
      <c r="B40" s="51"/>
      <c r="C40" s="44"/>
      <c r="D40" s="11">
        <f>D43+D47+D57+D67+D71+D73+D80</f>
        <v>1520726.7599999998</v>
      </c>
      <c r="E40" s="11">
        <f>E43+E47+E57+E67+E71+E73+E80</f>
        <v>2238467.4699999993</v>
      </c>
      <c r="F40" s="53">
        <f>G40/E40</f>
        <v>-0.32063933008595374</v>
      </c>
      <c r="G40" s="11">
        <f>D40-E40</f>
        <v>-717740.7099999995</v>
      </c>
    </row>
    <row r="41" spans="1:7" x14ac:dyDescent="0.25">
      <c r="A41" s="50"/>
      <c r="B41" s="51"/>
      <c r="C41" s="44"/>
      <c r="D41" s="54"/>
      <c r="E41" s="55"/>
      <c r="F41" s="14"/>
      <c r="G41" s="56"/>
    </row>
    <row r="42" spans="1:7" x14ac:dyDescent="0.25">
      <c r="A42" s="50"/>
      <c r="B42" s="51"/>
      <c r="C42" s="44"/>
      <c r="D42" s="46"/>
      <c r="E42" s="55"/>
      <c r="F42" s="14"/>
      <c r="G42" s="24"/>
    </row>
    <row r="43" spans="1:7" x14ac:dyDescent="0.25">
      <c r="A43" s="50"/>
      <c r="B43" s="51"/>
      <c r="C43" s="34" t="s">
        <v>15</v>
      </c>
      <c r="D43" s="11">
        <f>SUM(D44:D45)</f>
        <v>40795</v>
      </c>
      <c r="E43" s="11">
        <f>SUM(E44:E45)</f>
        <v>662317.69000000006</v>
      </c>
      <c r="F43" s="53">
        <f>G43/E43</f>
        <v>-0.93840569168551125</v>
      </c>
      <c r="G43" s="11">
        <f>D43-E43</f>
        <v>-621522.69000000006</v>
      </c>
    </row>
    <row r="44" spans="1:7" ht="30" x14ac:dyDescent="0.25">
      <c r="A44" s="50"/>
      <c r="B44" s="51"/>
      <c r="C44" s="33" t="s">
        <v>12</v>
      </c>
      <c r="D44" s="108">
        <v>40795</v>
      </c>
      <c r="E44" s="57">
        <v>595665.05000000005</v>
      </c>
      <c r="F44" s="53">
        <f t="shared" ref="F44:F45" si="1">G44/E44</f>
        <v>-0.9315135242532695</v>
      </c>
      <c r="G44" s="11">
        <f t="shared" ref="G44:G45" si="2">D44-E44</f>
        <v>-554870.05000000005</v>
      </c>
    </row>
    <row r="45" spans="1:7" x14ac:dyDescent="0.25">
      <c r="A45" s="50"/>
      <c r="B45" s="51"/>
      <c r="C45" s="33" t="s">
        <v>94</v>
      </c>
      <c r="D45" s="11">
        <v>0</v>
      </c>
      <c r="E45" s="58">
        <v>66652.639999999999</v>
      </c>
      <c r="F45" s="53">
        <f t="shared" si="1"/>
        <v>-1</v>
      </c>
      <c r="G45" s="11">
        <f t="shared" si="2"/>
        <v>-66652.639999999999</v>
      </c>
    </row>
    <row r="46" spans="1:7" x14ac:dyDescent="0.25">
      <c r="A46" s="50"/>
      <c r="B46" s="51"/>
      <c r="C46" s="44"/>
      <c r="D46" s="15"/>
      <c r="E46" s="11"/>
      <c r="F46" s="29"/>
      <c r="G46" s="11"/>
    </row>
    <row r="47" spans="1:7" x14ac:dyDescent="0.25">
      <c r="A47" s="56"/>
      <c r="B47" s="59"/>
      <c r="C47" s="34" t="s">
        <v>95</v>
      </c>
      <c r="D47" s="11">
        <f>SUM(D48:D54)</f>
        <v>1204276.55</v>
      </c>
      <c r="E47" s="58">
        <f>E48+E49+E50+E51+E53+E54+E52</f>
        <v>1034807.3399999995</v>
      </c>
      <c r="F47" s="53">
        <f>G47/E47</f>
        <v>0.16376885189082696</v>
      </c>
      <c r="G47" s="11">
        <f>D47-E47</f>
        <v>169469.21000000054</v>
      </c>
    </row>
    <row r="48" spans="1:7" x14ac:dyDescent="0.25">
      <c r="A48" s="56"/>
      <c r="B48" s="56"/>
      <c r="C48" s="29" t="s">
        <v>89</v>
      </c>
      <c r="D48" s="108">
        <v>680586.45</v>
      </c>
      <c r="E48" s="58">
        <v>686783.84999999963</v>
      </c>
      <c r="F48" s="53">
        <f t="shared" ref="F48:F63" si="3">G48/E48</f>
        <v>-9.0237998461956802E-3</v>
      </c>
      <c r="G48" s="11">
        <f t="shared" ref="G48:G63" si="4">D48-E48</f>
        <v>-6197.399999999674</v>
      </c>
    </row>
    <row r="49" spans="1:7" x14ac:dyDescent="0.25">
      <c r="A49" s="56"/>
      <c r="B49" s="56"/>
      <c r="C49" s="29" t="s">
        <v>86</v>
      </c>
      <c r="D49" s="108">
        <v>193620.21000000002</v>
      </c>
      <c r="E49" s="58">
        <v>53907.460000000006</v>
      </c>
      <c r="F49" s="53">
        <f t="shared" si="3"/>
        <v>2.5917145790211591</v>
      </c>
      <c r="G49" s="11">
        <f t="shared" si="4"/>
        <v>139712.75</v>
      </c>
    </row>
    <row r="50" spans="1:7" x14ac:dyDescent="0.25">
      <c r="A50" s="56"/>
      <c r="B50" s="56"/>
      <c r="C50" s="29" t="s">
        <v>90</v>
      </c>
      <c r="D50" s="108">
        <v>95433.519999999975</v>
      </c>
      <c r="E50" s="58">
        <v>43071.349999999977</v>
      </c>
      <c r="F50" s="53">
        <f t="shared" si="3"/>
        <v>1.215707657178148</v>
      </c>
      <c r="G50" s="11">
        <f t="shared" si="4"/>
        <v>52362.17</v>
      </c>
    </row>
    <row r="51" spans="1:7" x14ac:dyDescent="0.25">
      <c r="A51" s="56"/>
      <c r="B51" s="56"/>
      <c r="C51" s="29" t="s">
        <v>87</v>
      </c>
      <c r="D51" s="108">
        <v>86932.53</v>
      </c>
      <c r="E51" s="58">
        <v>165670.08999999997</v>
      </c>
      <c r="F51" s="53">
        <f t="shared" si="3"/>
        <v>-0.47526720121900085</v>
      </c>
      <c r="G51" s="11">
        <f t="shared" si="4"/>
        <v>-78737.559999999969</v>
      </c>
    </row>
    <row r="52" spans="1:7" x14ac:dyDescent="0.25">
      <c r="A52" s="56"/>
      <c r="B52" s="56"/>
      <c r="C52" s="29" t="s">
        <v>85</v>
      </c>
      <c r="D52" s="108">
        <v>135924.97999999998</v>
      </c>
      <c r="E52" s="58">
        <v>23036.620000000003</v>
      </c>
      <c r="F52" s="53">
        <f t="shared" si="3"/>
        <v>4.9003872964002522</v>
      </c>
      <c r="G52" s="11">
        <f t="shared" si="4"/>
        <v>112888.35999999999</v>
      </c>
    </row>
    <row r="53" spans="1:7" x14ac:dyDescent="0.25">
      <c r="A53" s="56"/>
      <c r="B53" s="56"/>
      <c r="C53" s="29" t="s">
        <v>88</v>
      </c>
      <c r="D53" s="108">
        <v>0</v>
      </c>
      <c r="E53" s="11">
        <v>55460.229999999989</v>
      </c>
      <c r="F53" s="53">
        <f t="shared" si="3"/>
        <v>-1</v>
      </c>
      <c r="G53" s="11">
        <f t="shared" si="4"/>
        <v>-55460.229999999989</v>
      </c>
    </row>
    <row r="54" spans="1:7" x14ac:dyDescent="0.25">
      <c r="A54" s="56"/>
      <c r="B54" s="51"/>
      <c r="C54" s="29" t="s">
        <v>91</v>
      </c>
      <c r="D54" s="108">
        <v>11778.86</v>
      </c>
      <c r="E54" s="58">
        <v>6877.74</v>
      </c>
      <c r="F54" s="53">
        <f t="shared" si="3"/>
        <v>0.71260617586590957</v>
      </c>
      <c r="G54" s="11">
        <f t="shared" si="4"/>
        <v>4901.1200000000008</v>
      </c>
    </row>
    <row r="55" spans="1:7" x14ac:dyDescent="0.25">
      <c r="A55" s="56"/>
      <c r="B55" s="51"/>
      <c r="C55" s="101" t="s">
        <v>92</v>
      </c>
      <c r="D55" s="109">
        <v>302.32000000000005</v>
      </c>
      <c r="E55" s="109"/>
      <c r="F55" s="110"/>
      <c r="G55" s="108"/>
    </row>
    <row r="56" spans="1:7" x14ac:dyDescent="0.25">
      <c r="A56" s="56"/>
      <c r="B56" s="51"/>
      <c r="C56" s="29"/>
      <c r="D56" s="58"/>
      <c r="E56" s="11"/>
      <c r="F56" s="29"/>
      <c r="G56" s="11"/>
    </row>
    <row r="57" spans="1:7" x14ac:dyDescent="0.25">
      <c r="A57" s="56"/>
      <c r="B57" s="59"/>
      <c r="C57" s="34" t="s">
        <v>16</v>
      </c>
      <c r="D57" s="109">
        <f>SUM(D58:D63)</f>
        <v>129101.97000000003</v>
      </c>
      <c r="E57" s="58">
        <f>SUM(E58:E63)</f>
        <v>153168.03</v>
      </c>
      <c r="F57" s="53">
        <f t="shared" si="3"/>
        <v>-0.15712195292973324</v>
      </c>
      <c r="G57" s="11">
        <f t="shared" si="4"/>
        <v>-24066.059999999969</v>
      </c>
    </row>
    <row r="58" spans="1:7" x14ac:dyDescent="0.25">
      <c r="A58" s="56"/>
      <c r="B58" s="60"/>
      <c r="C58" s="24" t="s">
        <v>99</v>
      </c>
      <c r="D58" s="109">
        <v>51523.430000000015</v>
      </c>
      <c r="E58" s="57">
        <v>78082.880000000005</v>
      </c>
      <c r="F58" s="53">
        <f t="shared" si="3"/>
        <v>-0.34014434406107957</v>
      </c>
      <c r="G58" s="11">
        <f t="shared" si="4"/>
        <v>-26559.44999999999</v>
      </c>
    </row>
    <row r="59" spans="1:7" hidden="1" x14ac:dyDescent="0.25">
      <c r="A59" s="56"/>
      <c r="B59" s="60"/>
      <c r="C59" s="24" t="s">
        <v>100</v>
      </c>
      <c r="D59" s="109"/>
      <c r="E59" s="58"/>
      <c r="F59" s="53" t="e">
        <f t="shared" si="3"/>
        <v>#DIV/0!</v>
      </c>
      <c r="G59" s="11">
        <f t="shared" si="4"/>
        <v>0</v>
      </c>
    </row>
    <row r="60" spans="1:7" x14ac:dyDescent="0.25">
      <c r="A60" s="56"/>
      <c r="B60" s="60"/>
      <c r="C60" s="24" t="s">
        <v>96</v>
      </c>
      <c r="D60" s="109">
        <v>27899.56</v>
      </c>
      <c r="E60" s="58">
        <v>40130.570000000014</v>
      </c>
      <c r="F60" s="53">
        <f t="shared" si="3"/>
        <v>-0.30478037067502428</v>
      </c>
      <c r="G60" s="11">
        <f t="shared" si="4"/>
        <v>-12231.010000000013</v>
      </c>
    </row>
    <row r="61" spans="1:7" x14ac:dyDescent="0.25">
      <c r="A61" s="56"/>
      <c r="B61" s="111"/>
      <c r="C61" s="24" t="s">
        <v>101</v>
      </c>
      <c r="D61" s="109">
        <v>31451</v>
      </c>
      <c r="E61" s="58">
        <v>17756.46</v>
      </c>
      <c r="F61" s="53">
        <f t="shared" si="3"/>
        <v>0.77124269139231594</v>
      </c>
      <c r="G61" s="11">
        <f t="shared" si="4"/>
        <v>13694.54</v>
      </c>
    </row>
    <row r="62" spans="1:7" x14ac:dyDescent="0.25">
      <c r="A62" s="56"/>
      <c r="B62" s="60"/>
      <c r="C62" s="24" t="s">
        <v>97</v>
      </c>
      <c r="D62" s="109">
        <v>17872.980000000003</v>
      </c>
      <c r="E62" s="58">
        <v>12980.059999999998</v>
      </c>
      <c r="F62" s="53">
        <f t="shared" si="3"/>
        <v>0.37695665505398329</v>
      </c>
      <c r="G62" s="11">
        <f t="shared" si="4"/>
        <v>4892.9200000000055</v>
      </c>
    </row>
    <row r="63" spans="1:7" x14ac:dyDescent="0.25">
      <c r="A63" s="56"/>
      <c r="B63"/>
      <c r="C63" s="24" t="s">
        <v>98</v>
      </c>
      <c r="D63" s="108">
        <v>355</v>
      </c>
      <c r="E63" s="11">
        <v>4218.0599999999995</v>
      </c>
      <c r="F63" s="53">
        <f t="shared" si="3"/>
        <v>-0.91583808670336597</v>
      </c>
      <c r="G63" s="11">
        <f t="shared" si="4"/>
        <v>-3863.0599999999995</v>
      </c>
    </row>
    <row r="64" spans="1:7" x14ac:dyDescent="0.25">
      <c r="A64" s="56"/>
      <c r="B64" s="61"/>
      <c r="C64" s="14"/>
      <c r="D64" s="15"/>
      <c r="E64" s="15"/>
      <c r="F64" s="14"/>
      <c r="G64" s="14"/>
    </row>
    <row r="65" spans="1:16" x14ac:dyDescent="0.25">
      <c r="A65" s="56"/>
      <c r="B65" s="61"/>
      <c r="C65" s="14"/>
      <c r="D65" s="15"/>
      <c r="E65" s="15"/>
      <c r="F65" s="14"/>
      <c r="G65" s="14"/>
    </row>
    <row r="66" spans="1:16" x14ac:dyDescent="0.25">
      <c r="A66" s="56"/>
      <c r="B66" s="61"/>
      <c r="C66" s="14"/>
      <c r="D66" s="15"/>
      <c r="E66" s="15"/>
      <c r="F66" s="14"/>
      <c r="G66" s="14"/>
    </row>
    <row r="67" spans="1:16" x14ac:dyDescent="0.25">
      <c r="A67" s="56"/>
      <c r="B67" s="61"/>
      <c r="C67" s="34" t="s">
        <v>17</v>
      </c>
      <c r="D67" s="108">
        <f>SUM(D68:D69)</f>
        <v>52547.419999999991</v>
      </c>
      <c r="E67" s="11">
        <f>E68+E69</f>
        <v>257240.93999999997</v>
      </c>
      <c r="F67" s="53">
        <f t="shared" ref="F67:F76" si="5">G67/E67</f>
        <v>-0.79572683881500361</v>
      </c>
      <c r="G67" s="11">
        <f t="shared" ref="G67:G69" si="6">D67-E67</f>
        <v>-204693.52</v>
      </c>
    </row>
    <row r="68" spans="1:16" x14ac:dyDescent="0.25">
      <c r="A68" s="56"/>
      <c r="B68" s="61"/>
      <c r="C68" s="62" t="s">
        <v>102</v>
      </c>
      <c r="D68" s="108">
        <v>49922.419999999991</v>
      </c>
      <c r="E68" s="57">
        <v>240426.95999999996</v>
      </c>
      <c r="F68" s="53">
        <f t="shared" si="5"/>
        <v>-0.79235930945514599</v>
      </c>
      <c r="G68" s="11">
        <f t="shared" si="6"/>
        <v>-190504.53999999998</v>
      </c>
    </row>
    <row r="69" spans="1:16" x14ac:dyDescent="0.25">
      <c r="A69" s="56"/>
      <c r="B69" s="61"/>
      <c r="C69" s="29" t="s">
        <v>103</v>
      </c>
      <c r="D69" s="108">
        <v>2625</v>
      </c>
      <c r="E69" s="11">
        <v>16813.98</v>
      </c>
      <c r="F69" s="53">
        <f t="shared" si="5"/>
        <v>-0.84387991421424313</v>
      </c>
      <c r="G69" s="11">
        <f t="shared" si="6"/>
        <v>-14188.98</v>
      </c>
    </row>
    <row r="70" spans="1:16" x14ac:dyDescent="0.25">
      <c r="A70" s="56"/>
      <c r="B70" s="61"/>
      <c r="C70" s="14"/>
      <c r="D70" s="112"/>
      <c r="E70" s="15"/>
      <c r="F70" s="14"/>
      <c r="G70" s="14"/>
    </row>
    <row r="71" spans="1:16" x14ac:dyDescent="0.25">
      <c r="A71" s="56"/>
      <c r="B71" s="113"/>
      <c r="C71" s="33" t="s">
        <v>104</v>
      </c>
      <c r="D71" s="108">
        <v>57060.2</v>
      </c>
      <c r="E71" s="11">
        <v>84369.94</v>
      </c>
      <c r="F71" s="53">
        <f t="shared" si="5"/>
        <v>-0.32369040442603142</v>
      </c>
      <c r="G71" s="11">
        <f t="shared" ref="G71:G76" si="7">D71-E71</f>
        <v>-27309.740000000005</v>
      </c>
    </row>
    <row r="72" spans="1:16" x14ac:dyDescent="0.25">
      <c r="A72" s="51"/>
      <c r="B72" s="51"/>
      <c r="C72" s="64"/>
      <c r="D72" s="112"/>
      <c r="E72" s="65"/>
      <c r="F72" s="24"/>
      <c r="G72" s="13"/>
    </row>
    <row r="73" spans="1:16" x14ac:dyDescent="0.25">
      <c r="A73" s="51"/>
      <c r="B73" s="51"/>
      <c r="C73" s="20" t="s">
        <v>23</v>
      </c>
      <c r="D73" s="108">
        <f>SUM(D74:D77)</f>
        <v>36945.619999999995</v>
      </c>
      <c r="E73" s="58">
        <f>SUM(E74:E77)</f>
        <v>42333.729999999996</v>
      </c>
      <c r="F73" s="53">
        <f t="shared" si="5"/>
        <v>-0.12727699638090009</v>
      </c>
      <c r="G73" s="11">
        <f t="shared" si="7"/>
        <v>-5388.1100000000006</v>
      </c>
    </row>
    <row r="74" spans="1:16" x14ac:dyDescent="0.25">
      <c r="A74" s="51"/>
      <c r="B74" s="51"/>
      <c r="C74" s="29" t="s">
        <v>105</v>
      </c>
      <c r="D74" s="66" t="s">
        <v>66</v>
      </c>
      <c r="E74" s="58">
        <v>0</v>
      </c>
      <c r="F74" s="13" t="s">
        <v>66</v>
      </c>
      <c r="G74" s="13" t="s">
        <v>66</v>
      </c>
    </row>
    <row r="75" spans="1:16" x14ac:dyDescent="0.25">
      <c r="A75" s="51"/>
      <c r="B75" s="51"/>
      <c r="C75" s="19" t="s">
        <v>25</v>
      </c>
      <c r="D75" s="66">
        <v>33410.42</v>
      </c>
      <c r="E75" s="58">
        <v>26587.649999999998</v>
      </c>
      <c r="F75" s="53">
        <f t="shared" si="5"/>
        <v>0.25661425511468672</v>
      </c>
      <c r="G75" s="11">
        <f t="shared" si="7"/>
        <v>6822.77</v>
      </c>
    </row>
    <row r="76" spans="1:16" x14ac:dyDescent="0.25">
      <c r="A76" s="51"/>
      <c r="B76" s="51"/>
      <c r="C76" s="67" t="s">
        <v>106</v>
      </c>
      <c r="D76" s="108">
        <v>3382.2</v>
      </c>
      <c r="E76" s="58">
        <v>15746.08</v>
      </c>
      <c r="F76" s="53">
        <f t="shared" si="5"/>
        <v>-0.78520368244032812</v>
      </c>
      <c r="G76" s="11">
        <f t="shared" si="7"/>
        <v>-12363.880000000001</v>
      </c>
    </row>
    <row r="77" spans="1:16" x14ac:dyDescent="0.25">
      <c r="A77" s="51"/>
      <c r="B77" s="51"/>
      <c r="C77" s="29" t="s">
        <v>62</v>
      </c>
      <c r="D77" s="66">
        <v>153</v>
      </c>
      <c r="E77" s="11">
        <v>0</v>
      </c>
      <c r="F77" s="13" t="s">
        <v>66</v>
      </c>
      <c r="G77" s="13" t="s">
        <v>66</v>
      </c>
      <c r="P77" s="4"/>
    </row>
    <row r="78" spans="1:16" x14ac:dyDescent="0.25">
      <c r="A78" s="51"/>
      <c r="B78" s="59"/>
      <c r="C78" s="14"/>
      <c r="D78" s="14"/>
      <c r="E78" s="15"/>
      <c r="F78" s="14"/>
      <c r="G78" s="14"/>
    </row>
    <row r="79" spans="1:16" hidden="1" x14ac:dyDescent="0.25">
      <c r="A79" s="56"/>
      <c r="B79" s="56"/>
      <c r="C79" s="23" t="s">
        <v>18</v>
      </c>
      <c r="D79" s="57"/>
      <c r="E79" s="65"/>
      <c r="F79" s="24"/>
      <c r="G79" s="24"/>
    </row>
    <row r="80" spans="1:16" x14ac:dyDescent="0.25">
      <c r="A80" s="56"/>
      <c r="B80" s="56"/>
      <c r="C80" s="29" t="s">
        <v>107</v>
      </c>
      <c r="D80" s="11">
        <v>0</v>
      </c>
      <c r="E80" s="11">
        <v>4229.7999999999993</v>
      </c>
      <c r="F80" s="29"/>
      <c r="G80" s="29"/>
    </row>
    <row r="81" spans="1:13" x14ac:dyDescent="0.25">
      <c r="A81" s="56"/>
      <c r="B81" s="51"/>
      <c r="C81" s="64"/>
      <c r="D81" s="15"/>
      <c r="E81" s="15"/>
      <c r="F81" s="14"/>
      <c r="G81" s="14"/>
    </row>
    <row r="82" spans="1:13" hidden="1" x14ac:dyDescent="0.25">
      <c r="A82" s="68"/>
      <c r="B82" s="56"/>
      <c r="C82" s="69" t="s">
        <v>24</v>
      </c>
      <c r="D82" s="70"/>
      <c r="E82" s="15"/>
      <c r="F82" s="14"/>
      <c r="G82" s="14"/>
      <c r="J82" s="2"/>
      <c r="K82" s="2"/>
      <c r="L82" s="7"/>
      <c r="M82" s="2"/>
    </row>
    <row r="83" spans="1:13" x14ac:dyDescent="0.25">
      <c r="A83" s="71"/>
      <c r="B83" s="14"/>
      <c r="C83" s="16"/>
      <c r="D83" s="15"/>
      <c r="E83" s="15"/>
      <c r="F83" s="14"/>
      <c r="G83" s="14"/>
      <c r="J83" s="2"/>
      <c r="K83" s="2"/>
      <c r="L83" s="7"/>
      <c r="M83" s="2"/>
    </row>
    <row r="84" spans="1:13" x14ac:dyDescent="0.25">
      <c r="A84" s="71"/>
      <c r="B84" s="14"/>
      <c r="C84" s="16"/>
      <c r="D84" s="15"/>
      <c r="E84" s="15"/>
      <c r="F84" s="14"/>
      <c r="G84" s="14"/>
      <c r="J84" s="2"/>
      <c r="K84" s="2"/>
      <c r="L84" s="7"/>
      <c r="M84" s="2"/>
    </row>
    <row r="85" spans="1:13" ht="30" x14ac:dyDescent="0.25">
      <c r="A85" s="21">
        <v>3</v>
      </c>
      <c r="B85" s="36" t="s">
        <v>19</v>
      </c>
      <c r="C85" s="72"/>
      <c r="D85" s="48">
        <v>2025</v>
      </c>
      <c r="E85" s="21">
        <v>2024</v>
      </c>
      <c r="F85" s="49" t="s">
        <v>64</v>
      </c>
      <c r="G85" s="49" t="s">
        <v>65</v>
      </c>
    </row>
    <row r="86" spans="1:13" x14ac:dyDescent="0.25">
      <c r="A86" s="38"/>
      <c r="B86" s="39"/>
      <c r="C86" s="74"/>
      <c r="D86" s="108">
        <v>2576646.5999999992</v>
      </c>
      <c r="E86" s="11">
        <v>2962017.9099999969</v>
      </c>
      <c r="F86" s="53">
        <f>G86/E86</f>
        <v>-0.13010431459545027</v>
      </c>
      <c r="G86" s="11">
        <f>D86-E86</f>
        <v>-385371.30999999773</v>
      </c>
    </row>
    <row r="87" spans="1:13" x14ac:dyDescent="0.25">
      <c r="A87" s="43"/>
      <c r="B87" s="14"/>
      <c r="C87" s="44"/>
      <c r="D87" s="15"/>
      <c r="E87" s="15"/>
      <c r="F87" s="14"/>
      <c r="G87" s="14"/>
    </row>
    <row r="88" spans="1:13" x14ac:dyDescent="0.25">
      <c r="A88" s="14"/>
      <c r="B88" s="14"/>
      <c r="C88" s="43"/>
      <c r="D88" s="15"/>
      <c r="E88" s="15"/>
      <c r="F88" s="14"/>
      <c r="G88" s="14"/>
      <c r="J88" s="2"/>
      <c r="K88" s="2"/>
      <c r="L88" s="7"/>
      <c r="M88" s="2"/>
    </row>
    <row r="89" spans="1:13" x14ac:dyDescent="0.25">
      <c r="A89" s="18"/>
      <c r="B89" s="18"/>
      <c r="C89" s="18"/>
      <c r="D89" s="18"/>
      <c r="E89" s="18"/>
      <c r="F89" s="14"/>
      <c r="G89" s="14"/>
    </row>
    <row r="90" spans="1:13" ht="30" x14ac:dyDescent="0.25">
      <c r="A90" s="73">
        <v>4</v>
      </c>
      <c r="B90" s="36" t="s">
        <v>108</v>
      </c>
      <c r="C90" s="37"/>
      <c r="D90" s="48">
        <v>2025</v>
      </c>
      <c r="E90" s="21">
        <v>2024</v>
      </c>
      <c r="F90" s="49" t="s">
        <v>64</v>
      </c>
      <c r="G90" s="49" t="s">
        <v>65</v>
      </c>
    </row>
    <row r="91" spans="1:13" x14ac:dyDescent="0.25">
      <c r="A91" s="50"/>
      <c r="B91" s="51"/>
      <c r="C91" s="44"/>
      <c r="D91" s="15">
        <f>SUM(D93:D95)</f>
        <v>2178734.09</v>
      </c>
      <c r="E91" s="11">
        <f>SUM(E93:E98)</f>
        <v>2219394.4199999901</v>
      </c>
      <c r="F91" s="53">
        <f>G91/E91</f>
        <v>-1.8320461488765243E-2</v>
      </c>
      <c r="G91" s="11">
        <f>D91-E91</f>
        <v>-40660.329999990296</v>
      </c>
    </row>
    <row r="92" spans="1:13" x14ac:dyDescent="0.25">
      <c r="A92" s="50"/>
      <c r="B92"/>
      <c r="C92" s="14"/>
      <c r="D92" s="75"/>
      <c r="E92" s="76"/>
      <c r="F92" s="14"/>
      <c r="G92" s="26"/>
    </row>
    <row r="93" spans="1:13" ht="30" x14ac:dyDescent="0.25">
      <c r="A93" s="68"/>
      <c r="B93" s="70"/>
      <c r="C93" s="33" t="s">
        <v>109</v>
      </c>
      <c r="D93" s="108">
        <v>1745104.6</v>
      </c>
      <c r="E93" s="11">
        <v>1620772.8199999901</v>
      </c>
      <c r="F93" s="53">
        <f>G93/E93</f>
        <v>7.6711417211457675E-2</v>
      </c>
      <c r="G93" s="11">
        <f>D93-E93</f>
        <v>124331.78000001004</v>
      </c>
      <c r="H93" s="5"/>
    </row>
    <row r="94" spans="1:13" x14ac:dyDescent="0.25">
      <c r="A94" s="56"/>
      <c r="B94" s="56"/>
      <c r="C94" s="29" t="s">
        <v>110</v>
      </c>
      <c r="D94" s="108">
        <v>310503.46000000008</v>
      </c>
      <c r="E94" s="11">
        <v>465192.25</v>
      </c>
      <c r="F94" s="53">
        <f t="shared" ref="F94:F98" si="8">G94/E94</f>
        <v>-0.33252658443901401</v>
      </c>
      <c r="G94" s="11">
        <f t="shared" ref="G94:G98" si="9">D94-E94</f>
        <v>-154688.78999999992</v>
      </c>
      <c r="H94" s="5"/>
    </row>
    <row r="95" spans="1:13" x14ac:dyDescent="0.25">
      <c r="A95" s="56"/>
      <c r="B95" s="70"/>
      <c r="C95" s="29" t="s">
        <v>111</v>
      </c>
      <c r="D95" s="108">
        <v>123126.02999999998</v>
      </c>
      <c r="E95" s="11">
        <v>111679.35000000002</v>
      </c>
      <c r="F95" s="53">
        <f t="shared" si="8"/>
        <v>0.10249594038647218</v>
      </c>
      <c r="G95" s="11">
        <f t="shared" si="9"/>
        <v>11446.679999999964</v>
      </c>
      <c r="H95" s="5"/>
    </row>
    <row r="96" spans="1:13" x14ac:dyDescent="0.25">
      <c r="A96" s="56"/>
      <c r="B96" s="56"/>
      <c r="C96" s="29" t="s">
        <v>112</v>
      </c>
      <c r="D96" s="11">
        <v>0</v>
      </c>
      <c r="E96" s="11">
        <v>21350</v>
      </c>
      <c r="F96" s="53">
        <f t="shared" si="8"/>
        <v>-1</v>
      </c>
      <c r="G96" s="11">
        <f t="shared" si="9"/>
        <v>-21350</v>
      </c>
      <c r="H96" s="5"/>
    </row>
    <row r="97" spans="1:9" x14ac:dyDescent="0.25">
      <c r="A97" s="56"/>
      <c r="B97" s="56"/>
      <c r="C97" s="29" t="s">
        <v>113</v>
      </c>
      <c r="D97" s="13">
        <v>0</v>
      </c>
      <c r="E97" s="11">
        <v>0</v>
      </c>
      <c r="F97" s="53"/>
      <c r="G97" s="11"/>
      <c r="H97" s="5"/>
    </row>
    <row r="98" spans="1:9" x14ac:dyDescent="0.25">
      <c r="A98" s="24"/>
      <c r="B98" s="24"/>
      <c r="C98" s="29" t="s">
        <v>114</v>
      </c>
      <c r="D98" s="11">
        <v>0</v>
      </c>
      <c r="E98" s="11">
        <v>400</v>
      </c>
      <c r="F98" s="53">
        <f t="shared" si="8"/>
        <v>-1</v>
      </c>
      <c r="G98" s="11">
        <f t="shared" si="9"/>
        <v>-400</v>
      </c>
      <c r="H98" s="5"/>
    </row>
    <row r="99" spans="1:9" x14ac:dyDescent="0.25">
      <c r="A99" s="14"/>
      <c r="B99" s="14"/>
      <c r="C99" s="14"/>
      <c r="D99" s="15"/>
      <c r="E99" s="15"/>
      <c r="F99" s="14"/>
      <c r="G99" s="14"/>
    </row>
    <row r="100" spans="1:9" x14ac:dyDescent="0.25">
      <c r="A100" s="14"/>
      <c r="B100" s="14"/>
      <c r="C100" s="14"/>
      <c r="D100" s="15"/>
      <c r="E100" s="15"/>
      <c r="F100" s="14"/>
      <c r="G100" s="14"/>
    </row>
    <row r="101" spans="1:9" ht="30" x14ac:dyDescent="0.25">
      <c r="A101" s="73">
        <v>5</v>
      </c>
      <c r="B101" s="36" t="s">
        <v>20</v>
      </c>
      <c r="C101" s="37"/>
      <c r="D101" s="48">
        <v>2025</v>
      </c>
      <c r="E101" s="21">
        <v>2024</v>
      </c>
      <c r="F101" s="49" t="s">
        <v>64</v>
      </c>
      <c r="G101" s="49" t="s">
        <v>65</v>
      </c>
    </row>
    <row r="102" spans="1:9" x14ac:dyDescent="0.25">
      <c r="A102" s="50"/>
      <c r="B102" s="51"/>
      <c r="C102" s="37"/>
      <c r="D102" s="15">
        <f>SUM(D104:D117)</f>
        <v>1419104.2999999998</v>
      </c>
      <c r="E102" s="11">
        <f>SUM(E104:E117)</f>
        <v>1441972.7499999998</v>
      </c>
      <c r="F102" s="53">
        <f>G102/E102</f>
        <v>-1.5859141582252479E-2</v>
      </c>
      <c r="G102" s="11">
        <f>D102-E102</f>
        <v>-22868.449999999953</v>
      </c>
    </row>
    <row r="103" spans="1:9" x14ac:dyDescent="0.25">
      <c r="A103" s="50"/>
      <c r="B103" s="77"/>
      <c r="C103" s="78"/>
      <c r="D103" s="75"/>
      <c r="E103" s="79"/>
      <c r="F103" s="14"/>
      <c r="G103" s="80"/>
    </row>
    <row r="104" spans="1:9" x14ac:dyDescent="0.25">
      <c r="A104" s="68"/>
      <c r="B104" s="51"/>
      <c r="C104" s="101" t="s">
        <v>115</v>
      </c>
      <c r="D104" s="108">
        <v>851361.2</v>
      </c>
      <c r="E104" s="11">
        <v>796936.79999999993</v>
      </c>
      <c r="F104" s="53">
        <f>G104/E104</f>
        <v>6.8291990029824237E-2</v>
      </c>
      <c r="G104" s="11">
        <f>D104-E104</f>
        <v>54424.400000000023</v>
      </c>
    </row>
    <row r="105" spans="1:9" hidden="1" x14ac:dyDescent="0.25">
      <c r="A105" s="56"/>
      <c r="B105" s="51"/>
      <c r="C105" s="101" t="s">
        <v>116</v>
      </c>
      <c r="D105" s="108"/>
      <c r="E105" s="11"/>
      <c r="F105" s="53" t="e">
        <f t="shared" ref="F105:F111" si="10">G105/E105</f>
        <v>#DIV/0!</v>
      </c>
      <c r="G105" s="11">
        <f t="shared" ref="G105:G111" si="11">D105-E105</f>
        <v>0</v>
      </c>
    </row>
    <row r="106" spans="1:9" x14ac:dyDescent="0.25">
      <c r="A106" s="56"/>
      <c r="B106" s="51"/>
      <c r="C106" s="101" t="s">
        <v>77</v>
      </c>
      <c r="D106" s="108">
        <v>24940</v>
      </c>
      <c r="E106" s="11">
        <v>291310</v>
      </c>
      <c r="F106" s="53">
        <f>G106/E106</f>
        <v>-0.91438673577975349</v>
      </c>
      <c r="G106" s="11">
        <f>D106-E106</f>
        <v>-266370</v>
      </c>
    </row>
    <row r="107" spans="1:9" hidden="1" x14ac:dyDescent="0.25">
      <c r="A107" s="56"/>
      <c r="B107" s="51"/>
      <c r="C107" s="101" t="s">
        <v>117</v>
      </c>
      <c r="D107" s="108"/>
      <c r="E107" s="11"/>
      <c r="F107" s="53" t="e">
        <f t="shared" si="10"/>
        <v>#DIV/0!</v>
      </c>
      <c r="G107" s="11">
        <f t="shared" si="11"/>
        <v>0</v>
      </c>
    </row>
    <row r="108" spans="1:9" hidden="1" x14ac:dyDescent="0.25">
      <c r="A108" s="56"/>
      <c r="B108" s="51"/>
      <c r="C108" s="101" t="s">
        <v>118</v>
      </c>
      <c r="D108" s="108"/>
      <c r="E108" s="11"/>
      <c r="F108" s="53" t="e">
        <f t="shared" si="10"/>
        <v>#DIV/0!</v>
      </c>
      <c r="G108" s="11">
        <f t="shared" si="11"/>
        <v>0</v>
      </c>
    </row>
    <row r="109" spans="1:9" x14ac:dyDescent="0.25">
      <c r="A109" s="56"/>
      <c r="B109" s="105"/>
      <c r="C109" s="101" t="s">
        <v>119</v>
      </c>
      <c r="D109" s="108">
        <v>107645</v>
      </c>
      <c r="E109" s="11">
        <v>158259</v>
      </c>
      <c r="F109" s="53">
        <f t="shared" si="10"/>
        <v>-0.31981751432777916</v>
      </c>
      <c r="G109" s="11">
        <f t="shared" si="11"/>
        <v>-50614</v>
      </c>
      <c r="I109" s="2"/>
    </row>
    <row r="110" spans="1:9" x14ac:dyDescent="0.25">
      <c r="B110" s="51"/>
      <c r="C110" s="102" t="s">
        <v>120</v>
      </c>
      <c r="D110" s="108">
        <v>56951.7</v>
      </c>
      <c r="E110" s="52">
        <v>56706.5</v>
      </c>
      <c r="F110" s="53">
        <f t="shared" si="10"/>
        <v>4.3240192923209349E-3</v>
      </c>
      <c r="G110" s="11">
        <f t="shared" si="11"/>
        <v>245.19999999999709</v>
      </c>
      <c r="I110" s="2"/>
    </row>
    <row r="111" spans="1:9" x14ac:dyDescent="0.25">
      <c r="A111" s="24"/>
      <c r="B111" s="25"/>
      <c r="C111" s="101" t="s">
        <v>121</v>
      </c>
      <c r="D111" s="108">
        <v>952.5</v>
      </c>
      <c r="E111" s="11">
        <v>2350</v>
      </c>
      <c r="F111" s="53">
        <f t="shared" si="10"/>
        <v>-0.59468085106382984</v>
      </c>
      <c r="G111" s="11">
        <f t="shared" si="11"/>
        <v>-1397.5</v>
      </c>
      <c r="I111" s="2"/>
    </row>
    <row r="112" spans="1:9" hidden="1" x14ac:dyDescent="0.25">
      <c r="A112" s="56"/>
      <c r="B112" s="14"/>
      <c r="C112" s="101" t="s">
        <v>122</v>
      </c>
      <c r="D112" s="108">
        <v>0</v>
      </c>
      <c r="E112" s="11">
        <v>0</v>
      </c>
      <c r="F112" s="11">
        <v>0</v>
      </c>
      <c r="G112" s="11">
        <v>0</v>
      </c>
    </row>
    <row r="113" spans="1:9" x14ac:dyDescent="0.25">
      <c r="A113" s="14"/>
      <c r="B113" s="14"/>
      <c r="C113" s="101" t="s">
        <v>123</v>
      </c>
      <c r="D113" s="108">
        <v>1537</v>
      </c>
      <c r="E113" s="11">
        <v>2250</v>
      </c>
      <c r="F113" s="53">
        <f>G113/E113</f>
        <v>-0.31688888888888889</v>
      </c>
      <c r="G113" s="11">
        <f>D113-E113</f>
        <v>-713</v>
      </c>
    </row>
    <row r="114" spans="1:9" x14ac:dyDescent="0.25">
      <c r="A114" s="14"/>
      <c r="B114" s="14"/>
      <c r="C114" s="101" t="s">
        <v>124</v>
      </c>
      <c r="D114" s="108">
        <v>2525</v>
      </c>
      <c r="E114" s="11">
        <v>9049.75</v>
      </c>
      <c r="F114" s="53">
        <f t="shared" ref="F114:F117" si="12">G114/E114</f>
        <v>-0.72098676759026492</v>
      </c>
      <c r="G114" s="11">
        <f t="shared" ref="G114:G117" si="13">D114-E114</f>
        <v>-6524.75</v>
      </c>
      <c r="I114" s="2"/>
    </row>
    <row r="115" spans="1:9" ht="16.5" customHeight="1" x14ac:dyDescent="0.25">
      <c r="A115" s="14"/>
      <c r="B115" s="14"/>
      <c r="C115" s="101" t="s">
        <v>76</v>
      </c>
      <c r="D115" s="108">
        <v>14360</v>
      </c>
      <c r="E115" s="11">
        <v>21033.5</v>
      </c>
      <c r="F115" s="53">
        <f t="shared" si="12"/>
        <v>-0.31727957781634059</v>
      </c>
      <c r="G115" s="11">
        <f t="shared" si="13"/>
        <v>-6673.5</v>
      </c>
    </row>
    <row r="116" spans="1:9" ht="16.5" customHeight="1" x14ac:dyDescent="0.25">
      <c r="A116" s="15"/>
      <c r="B116" s="14"/>
      <c r="C116" s="101" t="s">
        <v>125</v>
      </c>
      <c r="D116" s="108">
        <v>357651.9</v>
      </c>
      <c r="E116" s="11">
        <v>103242.2</v>
      </c>
      <c r="F116" s="53">
        <f t="shared" si="12"/>
        <v>2.464202622571003</v>
      </c>
      <c r="G116" s="11">
        <f t="shared" si="13"/>
        <v>254409.7</v>
      </c>
    </row>
    <row r="117" spans="1:9" ht="16.5" customHeight="1" x14ac:dyDescent="0.25">
      <c r="A117" s="14"/>
      <c r="B117" s="14"/>
      <c r="C117" s="101" t="s">
        <v>126</v>
      </c>
      <c r="D117" s="108">
        <v>1180</v>
      </c>
      <c r="E117" s="11">
        <v>835</v>
      </c>
      <c r="F117" s="53">
        <f t="shared" si="12"/>
        <v>0.41317365269461076</v>
      </c>
      <c r="G117" s="11">
        <f t="shared" si="13"/>
        <v>345</v>
      </c>
    </row>
    <row r="118" spans="1:9" ht="16.5" customHeight="1" x14ac:dyDescent="0.25">
      <c r="A118" s="14"/>
      <c r="B118" s="14"/>
      <c r="C118" s="14"/>
      <c r="D118" s="15"/>
      <c r="E118" s="15"/>
      <c r="F118" s="14"/>
      <c r="G118" s="14"/>
    </row>
    <row r="119" spans="1:9" ht="30" x14ac:dyDescent="0.25">
      <c r="A119" s="21">
        <v>6</v>
      </c>
      <c r="B119" s="36" t="s">
        <v>5</v>
      </c>
      <c r="C119" s="72"/>
      <c r="D119" s="48">
        <v>2025</v>
      </c>
      <c r="E119" s="21">
        <v>2024</v>
      </c>
      <c r="F119" s="49" t="s">
        <v>64</v>
      </c>
      <c r="G119" s="49" t="s">
        <v>65</v>
      </c>
    </row>
    <row r="120" spans="1:9" x14ac:dyDescent="0.25">
      <c r="A120" s="36"/>
      <c r="B120" s="78"/>
      <c r="C120" s="80"/>
      <c r="D120" s="108">
        <v>719330</v>
      </c>
      <c r="E120" s="11">
        <v>806836.9</v>
      </c>
      <c r="F120" s="53">
        <f>G120/E120</f>
        <v>-0.1084567401416569</v>
      </c>
      <c r="G120" s="11">
        <f>D120-E120</f>
        <v>-87506.900000000023</v>
      </c>
    </row>
    <row r="121" spans="1:9" x14ac:dyDescent="0.25">
      <c r="A121" s="14"/>
      <c r="B121" s="14"/>
      <c r="C121" s="14"/>
      <c r="D121" s="15"/>
      <c r="E121" s="15"/>
      <c r="F121" s="14"/>
      <c r="G121" s="14"/>
    </row>
    <row r="122" spans="1:9" x14ac:dyDescent="0.25">
      <c r="A122" s="14"/>
      <c r="B122" s="14"/>
      <c r="C122" s="14"/>
      <c r="D122" s="15"/>
      <c r="E122" s="15"/>
      <c r="F122" s="14"/>
      <c r="G122" s="14"/>
    </row>
    <row r="123" spans="1:9" ht="30" x14ac:dyDescent="0.25">
      <c r="A123" s="21">
        <v>7</v>
      </c>
      <c r="B123" s="36" t="s">
        <v>7</v>
      </c>
      <c r="C123" s="37"/>
      <c r="D123" s="48">
        <v>2025</v>
      </c>
      <c r="E123" s="21">
        <v>2024</v>
      </c>
      <c r="F123" s="49" t="s">
        <v>64</v>
      </c>
      <c r="G123" s="49" t="s">
        <v>65</v>
      </c>
    </row>
    <row r="124" spans="1:9" x14ac:dyDescent="0.25">
      <c r="A124" s="36"/>
      <c r="B124" s="78"/>
      <c r="C124" s="89"/>
      <c r="D124" s="114">
        <v>661643.07999999996</v>
      </c>
      <c r="E124" s="11">
        <v>604499.51000000024</v>
      </c>
      <c r="F124" s="53">
        <f>G124/E124</f>
        <v>9.4530382663171542E-2</v>
      </c>
      <c r="G124" s="11">
        <f>D124-E124</f>
        <v>57143.569999999716</v>
      </c>
    </row>
    <row r="125" spans="1:9" x14ac:dyDescent="0.25">
      <c r="A125" s="14"/>
      <c r="B125" s="14"/>
      <c r="C125" s="14"/>
      <c r="D125" s="15"/>
      <c r="E125" s="15"/>
      <c r="F125" s="14"/>
      <c r="G125" s="14"/>
    </row>
    <row r="126" spans="1:9" x14ac:dyDescent="0.25">
      <c r="A126" s="14"/>
      <c r="B126" s="14"/>
      <c r="C126" s="14"/>
      <c r="D126" s="15"/>
      <c r="E126" s="15"/>
      <c r="F126" s="14"/>
      <c r="G126" s="14"/>
    </row>
    <row r="127" spans="1:9" ht="35.25" customHeight="1" x14ac:dyDescent="0.25">
      <c r="A127" s="21">
        <v>8</v>
      </c>
      <c r="B127" s="36" t="s">
        <v>127</v>
      </c>
      <c r="C127" s="37"/>
      <c r="D127" s="48">
        <v>2025</v>
      </c>
      <c r="E127" s="21">
        <v>2024</v>
      </c>
      <c r="F127" s="49" t="s">
        <v>64</v>
      </c>
      <c r="G127" s="49" t="s">
        <v>65</v>
      </c>
    </row>
    <row r="128" spans="1:9" ht="15" customHeight="1" x14ac:dyDescent="0.25">
      <c r="A128" s="50"/>
      <c r="B128" s="51"/>
      <c r="C128" s="44"/>
      <c r="D128" s="11">
        <f>SUM(D130:D133)</f>
        <v>194617.5</v>
      </c>
      <c r="E128" s="11">
        <f>SUM(E130:E131:E132)</f>
        <v>165208.46000000002</v>
      </c>
      <c r="F128" s="53">
        <f>G128/E128</f>
        <v>0.17801170714865314</v>
      </c>
      <c r="G128" s="11">
        <f>D128-E128</f>
        <v>29409.039999999979</v>
      </c>
    </row>
    <row r="129" spans="1:10" x14ac:dyDescent="0.25">
      <c r="A129" s="50"/>
      <c r="B129" s="77"/>
      <c r="C129" s="44"/>
      <c r="D129" s="75"/>
      <c r="E129" s="55"/>
      <c r="F129" s="14"/>
      <c r="G129" s="80"/>
    </row>
    <row r="130" spans="1:10" x14ac:dyDescent="0.25">
      <c r="A130" s="50"/>
      <c r="B130" s="77"/>
      <c r="C130" s="81" t="s">
        <v>21</v>
      </c>
      <c r="D130" s="108">
        <v>193642.5</v>
      </c>
      <c r="E130" s="11">
        <v>158077.96000000002</v>
      </c>
      <c r="F130" s="53">
        <f>G130/E130</f>
        <v>0.22498101569630563</v>
      </c>
      <c r="G130" s="11">
        <f>D130-E130</f>
        <v>35564.539999999979</v>
      </c>
    </row>
    <row r="131" spans="1:10" x14ac:dyDescent="0.25">
      <c r="A131" s="68"/>
      <c r="B131" s="56"/>
      <c r="C131" s="81" t="s">
        <v>57</v>
      </c>
      <c r="D131" s="108">
        <v>975</v>
      </c>
      <c r="E131" s="11">
        <v>2400</v>
      </c>
      <c r="F131" s="53">
        <f>G131/E131</f>
        <v>-0.59375</v>
      </c>
      <c r="G131" s="11">
        <f>D131-E131</f>
        <v>-1425</v>
      </c>
    </row>
    <row r="132" spans="1:10" x14ac:dyDescent="0.25">
      <c r="A132" s="82"/>
      <c r="B132" s="26"/>
      <c r="C132" s="81" t="s">
        <v>128</v>
      </c>
      <c r="D132" s="66">
        <v>0</v>
      </c>
      <c r="E132" s="11">
        <v>4730.5</v>
      </c>
      <c r="F132" s="53">
        <f>G132/E132</f>
        <v>-1</v>
      </c>
      <c r="G132" s="11">
        <f>D132-E132</f>
        <v>-4730.5</v>
      </c>
    </row>
    <row r="133" spans="1:10" x14ac:dyDescent="0.25">
      <c r="A133" s="14"/>
      <c r="B133" s="14"/>
      <c r="C133" s="116"/>
      <c r="D133" s="112"/>
      <c r="E133" s="15"/>
      <c r="F133" s="14"/>
      <c r="G133" s="15"/>
    </row>
    <row r="134" spans="1:10" x14ac:dyDescent="0.25">
      <c r="A134" s="14"/>
      <c r="B134" s="14"/>
      <c r="C134" s="14"/>
      <c r="D134" s="15"/>
      <c r="E134" s="15"/>
      <c r="F134" s="14"/>
      <c r="G134" s="14"/>
    </row>
    <row r="135" spans="1:10" ht="30" x14ac:dyDescent="0.25">
      <c r="A135" s="21">
        <v>9</v>
      </c>
      <c r="B135" s="36" t="s">
        <v>54</v>
      </c>
      <c r="C135" s="63"/>
      <c r="D135" s="48">
        <v>2025</v>
      </c>
      <c r="E135" s="21">
        <v>2024</v>
      </c>
      <c r="F135" s="23" t="s">
        <v>64</v>
      </c>
      <c r="G135" s="23" t="s">
        <v>65</v>
      </c>
    </row>
    <row r="136" spans="1:10" x14ac:dyDescent="0.25">
      <c r="A136" s="50"/>
      <c r="B136" s="14"/>
      <c r="C136" s="63"/>
      <c r="D136" s="11">
        <f>SUM(D138:D154)</f>
        <v>27840</v>
      </c>
      <c r="E136" s="11">
        <f>SUM(E138:E154)</f>
        <v>848067.9600000002</v>
      </c>
      <c r="F136" s="53">
        <f>G136/E136</f>
        <v>-0.96717244217079024</v>
      </c>
      <c r="G136" s="11">
        <f>D136-E136</f>
        <v>-820227.9600000002</v>
      </c>
    </row>
    <row r="137" spans="1:10" x14ac:dyDescent="0.25">
      <c r="A137" s="56"/>
      <c r="B137" s="14"/>
      <c r="C137" s="63"/>
      <c r="D137" s="29"/>
      <c r="E137" s="11"/>
      <c r="F137" s="29"/>
      <c r="G137" s="29"/>
    </row>
    <row r="138" spans="1:10" x14ac:dyDescent="0.25">
      <c r="A138" s="56"/>
      <c r="B138" s="14"/>
      <c r="C138" s="29" t="s">
        <v>55</v>
      </c>
      <c r="D138" s="108">
        <v>18630.099999999999</v>
      </c>
      <c r="E138" s="11">
        <v>46396.85</v>
      </c>
      <c r="F138" s="53">
        <f>G138/E138</f>
        <v>-0.59846196455147282</v>
      </c>
      <c r="G138" s="11">
        <f>D138-E138</f>
        <v>-27766.75</v>
      </c>
      <c r="J138" s="15"/>
    </row>
    <row r="139" spans="1:10" x14ac:dyDescent="0.25">
      <c r="A139" s="56"/>
      <c r="B139" s="14"/>
      <c r="C139" s="29" t="s">
        <v>72</v>
      </c>
      <c r="D139" s="11">
        <v>0</v>
      </c>
      <c r="E139" s="13">
        <v>587625.70000000019</v>
      </c>
      <c r="F139" s="53">
        <f>G139/E139</f>
        <v>-0.99999999999999956</v>
      </c>
      <c r="G139" s="13">
        <v>-587625.69999999995</v>
      </c>
      <c r="J139" s="15"/>
    </row>
    <row r="140" spans="1:10" x14ac:dyDescent="0.25">
      <c r="A140" s="56"/>
      <c r="B140" s="14"/>
      <c r="C140" s="29" t="s">
        <v>73</v>
      </c>
      <c r="D140" s="11">
        <v>0</v>
      </c>
      <c r="E140" s="13">
        <v>3552</v>
      </c>
      <c r="F140" s="53">
        <f t="shared" ref="F140:F148" si="14">G140/E140</f>
        <v>-1</v>
      </c>
      <c r="G140" s="13">
        <v>-3552</v>
      </c>
      <c r="J140" s="15"/>
    </row>
    <row r="141" spans="1:10" x14ac:dyDescent="0.25">
      <c r="A141" s="56"/>
      <c r="B141" s="14"/>
      <c r="C141" s="29" t="s">
        <v>60</v>
      </c>
      <c r="D141" s="108">
        <v>875</v>
      </c>
      <c r="E141" s="11">
        <v>30730</v>
      </c>
      <c r="F141" s="53">
        <f t="shared" si="14"/>
        <v>-0.97152619589977218</v>
      </c>
      <c r="G141" s="11">
        <f t="shared" ref="G141:G154" si="15">D141-E141</f>
        <v>-29855</v>
      </c>
      <c r="J141" s="15"/>
    </row>
    <row r="142" spans="1:10" ht="14.25" customHeight="1" x14ac:dyDescent="0.25">
      <c r="A142" s="56"/>
      <c r="B142" s="14"/>
      <c r="C142" s="29" t="s">
        <v>56</v>
      </c>
      <c r="D142" s="108">
        <v>3005</v>
      </c>
      <c r="E142" s="11">
        <v>4190</v>
      </c>
      <c r="F142" s="53">
        <f t="shared" si="14"/>
        <v>-0.28281622911694509</v>
      </c>
      <c r="G142" s="11">
        <f t="shared" si="15"/>
        <v>-1185</v>
      </c>
      <c r="J142" s="15"/>
    </row>
    <row r="143" spans="1:10" x14ac:dyDescent="0.25">
      <c r="A143" s="56"/>
      <c r="B143" s="14"/>
      <c r="C143" s="29" t="s">
        <v>74</v>
      </c>
      <c r="D143" s="11">
        <v>0</v>
      </c>
      <c r="E143" s="13">
        <v>9322.5</v>
      </c>
      <c r="F143" s="53">
        <f t="shared" si="14"/>
        <v>-1</v>
      </c>
      <c r="G143" s="11">
        <f t="shared" si="15"/>
        <v>-9322.5</v>
      </c>
      <c r="J143" s="15"/>
    </row>
    <row r="144" spans="1:10" x14ac:dyDescent="0.25">
      <c r="A144" s="56"/>
      <c r="B144" s="14"/>
      <c r="C144" s="29" t="s">
        <v>70</v>
      </c>
      <c r="D144" s="11">
        <v>0</v>
      </c>
      <c r="E144" s="13">
        <v>1395</v>
      </c>
      <c r="F144" s="53">
        <f t="shared" si="14"/>
        <v>-1</v>
      </c>
      <c r="G144" s="11">
        <f t="shared" si="15"/>
        <v>-1395</v>
      </c>
      <c r="J144" s="15"/>
    </row>
    <row r="145" spans="1:12" x14ac:dyDescent="0.25">
      <c r="A145" s="56"/>
      <c r="B145" s="14"/>
      <c r="C145" s="29" t="s">
        <v>69</v>
      </c>
      <c r="D145" s="11">
        <v>0</v>
      </c>
      <c r="E145" s="13">
        <v>159971.11000000002</v>
      </c>
      <c r="F145" s="53">
        <f t="shared" si="14"/>
        <v>-1</v>
      </c>
      <c r="G145" s="11">
        <f t="shared" si="15"/>
        <v>-159971.11000000002</v>
      </c>
      <c r="J145" s="15"/>
    </row>
    <row r="146" spans="1:12" x14ac:dyDescent="0.25">
      <c r="A146" s="83"/>
      <c r="B146" s="14"/>
      <c r="C146" s="29" t="s">
        <v>67</v>
      </c>
      <c r="D146" s="11">
        <v>0</v>
      </c>
      <c r="E146" s="13">
        <v>604.79999999999995</v>
      </c>
      <c r="F146" s="53">
        <f t="shared" si="14"/>
        <v>-1</v>
      </c>
      <c r="G146" s="11">
        <f t="shared" si="15"/>
        <v>-604.79999999999995</v>
      </c>
      <c r="J146" s="15"/>
    </row>
    <row r="147" spans="1:12" x14ac:dyDescent="0.25">
      <c r="A147" s="83"/>
      <c r="B147" s="14"/>
      <c r="C147" s="29" t="s">
        <v>68</v>
      </c>
      <c r="D147" s="11">
        <v>0</v>
      </c>
      <c r="E147" s="13">
        <v>150</v>
      </c>
      <c r="F147" s="53">
        <f t="shared" si="14"/>
        <v>-1</v>
      </c>
      <c r="G147" s="11">
        <f t="shared" si="15"/>
        <v>-150</v>
      </c>
      <c r="J147" s="15"/>
    </row>
    <row r="148" spans="1:12" x14ac:dyDescent="0.25">
      <c r="A148" s="83"/>
      <c r="B148" s="14"/>
      <c r="C148" s="29" t="s">
        <v>71</v>
      </c>
      <c r="D148" s="11">
        <v>0</v>
      </c>
      <c r="E148" s="13">
        <v>630</v>
      </c>
      <c r="F148" s="53">
        <f t="shared" si="14"/>
        <v>-1</v>
      </c>
      <c r="G148" s="11">
        <f t="shared" si="15"/>
        <v>-630</v>
      </c>
      <c r="J148" s="15"/>
    </row>
    <row r="149" spans="1:12" x14ac:dyDescent="0.25">
      <c r="A149" s="26"/>
      <c r="B149" s="39"/>
      <c r="C149" s="29" t="s">
        <v>75</v>
      </c>
      <c r="D149" s="11">
        <v>0</v>
      </c>
      <c r="E149" s="13">
        <v>3500</v>
      </c>
      <c r="F149" s="53">
        <f>G149/E149</f>
        <v>-1</v>
      </c>
      <c r="G149" s="11">
        <f>D149-E149</f>
        <v>-3500</v>
      </c>
      <c r="J149" s="15"/>
    </row>
    <row r="150" spans="1:12" x14ac:dyDescent="0.25">
      <c r="A150" s="14"/>
      <c r="B150" s="14"/>
      <c r="C150" s="29" t="s">
        <v>78</v>
      </c>
      <c r="D150" s="13">
        <v>0</v>
      </c>
      <c r="E150" s="11">
        <v>0</v>
      </c>
      <c r="F150" s="53">
        <v>0</v>
      </c>
      <c r="G150" s="11">
        <f t="shared" si="15"/>
        <v>0</v>
      </c>
      <c r="J150" s="15"/>
    </row>
    <row r="151" spans="1:12" x14ac:dyDescent="0.25">
      <c r="A151" s="14"/>
      <c r="B151" s="14"/>
      <c r="C151" s="99" t="s">
        <v>129</v>
      </c>
      <c r="D151" s="13">
        <v>0</v>
      </c>
      <c r="E151" s="11">
        <v>0</v>
      </c>
      <c r="F151" s="53">
        <v>0</v>
      </c>
      <c r="G151" s="11">
        <f t="shared" si="15"/>
        <v>0</v>
      </c>
      <c r="J151" s="15"/>
    </row>
    <row r="152" spans="1:12" x14ac:dyDescent="0.25">
      <c r="A152" s="14"/>
      <c r="B152" s="14"/>
      <c r="C152" s="115" t="s">
        <v>79</v>
      </c>
      <c r="D152" s="66">
        <v>1549.9</v>
      </c>
      <c r="E152" s="11">
        <v>0</v>
      </c>
      <c r="F152" s="53">
        <f>G152/D152</f>
        <v>1</v>
      </c>
      <c r="G152" s="11">
        <f t="shared" si="15"/>
        <v>1549.9</v>
      </c>
      <c r="J152" s="15"/>
    </row>
    <row r="153" spans="1:12" x14ac:dyDescent="0.25">
      <c r="A153" s="14"/>
      <c r="B153" s="14"/>
      <c r="C153" s="115" t="s">
        <v>80</v>
      </c>
      <c r="D153" s="66">
        <v>0</v>
      </c>
      <c r="E153" s="11">
        <v>0</v>
      </c>
      <c r="F153" s="53">
        <v>0</v>
      </c>
      <c r="G153" s="11">
        <f t="shared" si="15"/>
        <v>0</v>
      </c>
      <c r="J153" s="15"/>
    </row>
    <row r="154" spans="1:12" x14ac:dyDescent="0.25">
      <c r="A154" s="14"/>
      <c r="B154" s="14"/>
      <c r="C154" s="115" t="s">
        <v>82</v>
      </c>
      <c r="D154" s="66">
        <v>3780</v>
      </c>
      <c r="E154" s="11">
        <v>0</v>
      </c>
      <c r="F154" s="53">
        <f>G154/D154</f>
        <v>1</v>
      </c>
      <c r="G154" s="11">
        <f t="shared" si="15"/>
        <v>3780</v>
      </c>
      <c r="J154" s="15"/>
    </row>
    <row r="155" spans="1:12" x14ac:dyDescent="0.25">
      <c r="A155" s="14"/>
      <c r="B155" s="14"/>
      <c r="C155" s="14"/>
      <c r="D155" s="14"/>
      <c r="E155" s="15"/>
      <c r="F155" s="14"/>
      <c r="G155" s="14"/>
      <c r="J155" s="15"/>
    </row>
    <row r="156" spans="1:12" x14ac:dyDescent="0.25">
      <c r="A156" s="14"/>
      <c r="B156" s="14"/>
      <c r="C156" s="14"/>
      <c r="D156" s="15"/>
      <c r="E156" s="15"/>
      <c r="F156" s="14"/>
      <c r="G156" s="14"/>
      <c r="J156" s="15"/>
    </row>
    <row r="157" spans="1:12" ht="30" x14ac:dyDescent="0.25">
      <c r="A157" s="21">
        <v>10</v>
      </c>
      <c r="B157" s="36" t="s">
        <v>26</v>
      </c>
      <c r="C157" s="37"/>
      <c r="D157" s="48">
        <v>2025</v>
      </c>
      <c r="E157" s="21">
        <v>2024</v>
      </c>
      <c r="F157" s="49" t="s">
        <v>64</v>
      </c>
      <c r="G157" s="49" t="s">
        <v>65</v>
      </c>
      <c r="J157" s="15"/>
    </row>
    <row r="158" spans="1:12" x14ac:dyDescent="0.25">
      <c r="A158" s="35"/>
      <c r="B158" s="78"/>
      <c r="C158" s="72"/>
      <c r="D158" s="11">
        <v>0</v>
      </c>
      <c r="E158" s="11">
        <v>41500</v>
      </c>
      <c r="F158" s="53">
        <f>G158/E158</f>
        <v>-1</v>
      </c>
      <c r="G158" s="11">
        <f>D158-E158</f>
        <v>-41500</v>
      </c>
      <c r="J158" s="15"/>
      <c r="K158" s="15"/>
      <c r="L158" s="2"/>
    </row>
    <row r="159" spans="1:12" x14ac:dyDescent="0.25">
      <c r="A159" s="43"/>
      <c r="B159" s="14"/>
      <c r="C159" s="44"/>
      <c r="D159" s="15"/>
      <c r="E159" s="15"/>
      <c r="F159" s="14"/>
      <c r="G159" s="14"/>
    </row>
    <row r="160" spans="1:12" x14ac:dyDescent="0.25">
      <c r="A160" s="14"/>
      <c r="B160" s="14"/>
      <c r="C160" s="14"/>
      <c r="D160" s="15"/>
      <c r="E160" s="15"/>
      <c r="F160" s="14"/>
      <c r="G160" s="14"/>
    </row>
    <row r="161" spans="1:7" ht="33" customHeight="1" x14ac:dyDescent="0.25">
      <c r="A161" s="21">
        <v>11</v>
      </c>
      <c r="B161" s="36" t="s">
        <v>58</v>
      </c>
      <c r="C161" s="37"/>
      <c r="D161" s="48">
        <v>2025</v>
      </c>
      <c r="E161" s="21">
        <v>2024</v>
      </c>
      <c r="F161" s="49" t="s">
        <v>64</v>
      </c>
      <c r="G161" s="49" t="s">
        <v>65</v>
      </c>
    </row>
    <row r="162" spans="1:7" ht="15" customHeight="1" x14ac:dyDescent="0.25">
      <c r="A162" s="35"/>
      <c r="B162" s="78"/>
      <c r="C162" s="63"/>
      <c r="D162" s="108">
        <v>119119</v>
      </c>
      <c r="E162" s="11">
        <v>133016.79999999999</v>
      </c>
      <c r="F162" s="53">
        <f>G162/E162</f>
        <v>-0.10448153917399899</v>
      </c>
      <c r="G162" s="11">
        <f>D162-E162</f>
        <v>-13897.799999999988</v>
      </c>
    </row>
    <row r="163" spans="1:7" x14ac:dyDescent="0.25">
      <c r="A163" s="14"/>
      <c r="B163" s="14"/>
      <c r="C163" s="14"/>
      <c r="D163" s="15"/>
      <c r="E163" s="15"/>
      <c r="F163" s="14"/>
      <c r="G163" s="14"/>
    </row>
    <row r="164" spans="1:7" x14ac:dyDescent="0.25">
      <c r="A164" s="14"/>
      <c r="B164" s="14"/>
      <c r="C164" s="14"/>
      <c r="D164" s="15"/>
      <c r="E164" s="15"/>
      <c r="F164" s="14"/>
      <c r="G164" s="14"/>
    </row>
    <row r="165" spans="1:7" ht="33" customHeight="1" x14ac:dyDescent="0.25">
      <c r="A165" s="21">
        <v>12</v>
      </c>
      <c r="B165" s="36" t="s">
        <v>22</v>
      </c>
      <c r="C165" s="37"/>
      <c r="D165" s="48">
        <v>2025</v>
      </c>
      <c r="E165" s="21">
        <v>2024</v>
      </c>
      <c r="F165" s="49" t="s">
        <v>64</v>
      </c>
      <c r="G165" s="49" t="s">
        <v>65</v>
      </c>
    </row>
    <row r="166" spans="1:7" x14ac:dyDescent="0.25">
      <c r="A166" s="36"/>
      <c r="B166" s="78"/>
      <c r="C166" s="80"/>
      <c r="D166" s="108">
        <v>9260</v>
      </c>
      <c r="E166" s="11">
        <v>40365</v>
      </c>
      <c r="F166" s="53">
        <f>G166/E166</f>
        <v>-0.77059333581072709</v>
      </c>
      <c r="G166" s="11">
        <f>D166-E166</f>
        <v>-31105</v>
      </c>
    </row>
    <row r="167" spans="1:7" x14ac:dyDescent="0.25">
      <c r="A167" s="14"/>
      <c r="B167" s="14"/>
      <c r="C167" s="14"/>
      <c r="D167" s="15"/>
      <c r="E167" s="15"/>
      <c r="F167" s="14"/>
      <c r="G167" s="14"/>
    </row>
    <row r="168" spans="1:7" x14ac:dyDescent="0.25">
      <c r="A168" s="14"/>
      <c r="B168" s="14"/>
      <c r="C168" s="14"/>
      <c r="D168" s="15"/>
      <c r="E168" s="15"/>
      <c r="F168" s="14"/>
      <c r="G168" s="14"/>
    </row>
    <row r="169" spans="1:7" ht="30" x14ac:dyDescent="0.25">
      <c r="A169" s="73">
        <v>13</v>
      </c>
      <c r="B169" s="36" t="s">
        <v>28</v>
      </c>
      <c r="C169" s="37"/>
      <c r="D169" s="48">
        <v>2025</v>
      </c>
      <c r="E169" s="21">
        <v>2024</v>
      </c>
      <c r="F169" s="49" t="s">
        <v>64</v>
      </c>
      <c r="G169" s="49" t="s">
        <v>65</v>
      </c>
    </row>
    <row r="170" spans="1:7" x14ac:dyDescent="0.25">
      <c r="A170" s="50"/>
      <c r="B170" s="51"/>
      <c r="C170" s="44"/>
      <c r="D170" s="11">
        <f>SUM(D172:D174)</f>
        <v>10223.75</v>
      </c>
      <c r="E170" s="11">
        <f>SUM(E172:E174)</f>
        <v>17723.05</v>
      </c>
      <c r="F170" s="53">
        <f>G170/E170</f>
        <v>-0.42313822959366471</v>
      </c>
      <c r="G170" s="11">
        <f>D170-E170</f>
        <v>-7499.2999999999993</v>
      </c>
    </row>
    <row r="171" spans="1:7" x14ac:dyDescent="0.25">
      <c r="A171" s="50"/>
      <c r="B171" s="77"/>
      <c r="C171" s="44"/>
      <c r="D171" s="84"/>
      <c r="E171" s="85"/>
      <c r="F171" s="78"/>
      <c r="G171" s="80"/>
    </row>
    <row r="172" spans="1:7" x14ac:dyDescent="0.25">
      <c r="A172" s="50"/>
      <c r="B172" s="77"/>
      <c r="C172" s="67" t="s">
        <v>29</v>
      </c>
      <c r="D172" s="108">
        <v>10223.75</v>
      </c>
      <c r="E172" s="11">
        <v>15766.05</v>
      </c>
      <c r="F172" s="53">
        <f>G172/E172</f>
        <v>-0.3515338337757396</v>
      </c>
      <c r="G172" s="11">
        <f>D172-E172</f>
        <v>-5542.2999999999993</v>
      </c>
    </row>
    <row r="173" spans="1:7" hidden="1" x14ac:dyDescent="0.25">
      <c r="A173" s="50"/>
      <c r="B173" s="77"/>
      <c r="C173" s="67" t="s">
        <v>30</v>
      </c>
      <c r="D173" s="11"/>
      <c r="E173" s="11"/>
      <c r="F173" s="29"/>
      <c r="G173" s="29"/>
    </row>
    <row r="174" spans="1:7" x14ac:dyDescent="0.25">
      <c r="A174" s="82"/>
      <c r="B174" s="24"/>
      <c r="C174" s="67" t="s">
        <v>31</v>
      </c>
      <c r="D174" s="11">
        <v>0</v>
      </c>
      <c r="E174" s="65">
        <v>1957</v>
      </c>
      <c r="F174" s="53">
        <f>G174/E174</f>
        <v>-1</v>
      </c>
      <c r="G174" s="11">
        <f>D174-E174</f>
        <v>-1957</v>
      </c>
    </row>
    <row r="175" spans="1:7" x14ac:dyDescent="0.25">
      <c r="A175" s="71"/>
      <c r="B175" s="14"/>
      <c r="C175" s="16"/>
      <c r="D175" s="15"/>
      <c r="E175" s="15"/>
      <c r="F175" s="14"/>
      <c r="G175" s="14"/>
    </row>
    <row r="176" spans="1:7" x14ac:dyDescent="0.25">
      <c r="A176" s="71"/>
      <c r="B176" s="14"/>
      <c r="C176" s="16"/>
      <c r="D176" s="15"/>
      <c r="E176" s="15"/>
      <c r="F176" s="14"/>
      <c r="G176" s="14"/>
    </row>
    <row r="177" spans="1:12" ht="30" x14ac:dyDescent="0.25">
      <c r="A177" s="21">
        <v>14</v>
      </c>
      <c r="B177" s="36" t="s">
        <v>13</v>
      </c>
      <c r="C177" s="37"/>
      <c r="D177" s="48">
        <v>2025</v>
      </c>
      <c r="E177" s="21">
        <v>2024</v>
      </c>
      <c r="F177" s="49" t="s">
        <v>64</v>
      </c>
      <c r="G177" s="49" t="s">
        <v>65</v>
      </c>
    </row>
    <row r="178" spans="1:12" x14ac:dyDescent="0.25">
      <c r="A178" s="35"/>
      <c r="B178" s="78"/>
      <c r="C178" s="72"/>
      <c r="D178" s="108">
        <v>5940</v>
      </c>
      <c r="E178" s="11">
        <v>15514</v>
      </c>
      <c r="F178" s="53">
        <f>G178/E178</f>
        <v>-0.61712002062653093</v>
      </c>
      <c r="G178" s="11">
        <f>D178-E178</f>
        <v>-9574</v>
      </c>
    </row>
    <row r="179" spans="1:12" x14ac:dyDescent="0.25">
      <c r="A179" s="43"/>
      <c r="B179" s="14"/>
      <c r="C179" s="44"/>
      <c r="D179" s="15"/>
      <c r="E179" s="15"/>
      <c r="F179" s="14"/>
      <c r="G179" s="14"/>
    </row>
    <row r="180" spans="1:12" x14ac:dyDescent="0.25">
      <c r="A180" s="71"/>
      <c r="B180" s="14"/>
      <c r="C180" s="16"/>
      <c r="D180" s="15"/>
      <c r="E180" s="15"/>
      <c r="F180" s="14"/>
      <c r="G180" s="14"/>
      <c r="I180" s="106"/>
      <c r="J180" s="106"/>
      <c r="K180" s="106"/>
      <c r="L180" s="106"/>
    </row>
    <row r="181" spans="1:12" ht="30" x14ac:dyDescent="0.25">
      <c r="A181" s="21">
        <v>15</v>
      </c>
      <c r="B181" s="36" t="s">
        <v>51</v>
      </c>
      <c r="C181" s="104"/>
      <c r="D181" s="48">
        <v>2025</v>
      </c>
      <c r="E181" s="21">
        <v>2024</v>
      </c>
      <c r="F181" s="49" t="s">
        <v>64</v>
      </c>
      <c r="G181" s="49" t="s">
        <v>65</v>
      </c>
      <c r="I181" s="106"/>
      <c r="J181" s="106"/>
      <c r="K181" s="107"/>
      <c r="L181" s="106"/>
    </row>
    <row r="182" spans="1:12" x14ac:dyDescent="0.25">
      <c r="A182" s="35"/>
      <c r="B182" s="78"/>
      <c r="C182" s="103"/>
      <c r="D182" s="108">
        <v>38661.39999999979</v>
      </c>
      <c r="E182" s="11">
        <v>33339.449999999997</v>
      </c>
      <c r="F182" s="53">
        <f>G182/E182</f>
        <v>0.15962920804031841</v>
      </c>
      <c r="G182" s="11">
        <f>D182-E182</f>
        <v>5321.9499999997934</v>
      </c>
      <c r="I182" s="106"/>
      <c r="J182" s="106"/>
      <c r="K182" s="107"/>
      <c r="L182" s="106"/>
    </row>
    <row r="183" spans="1:12" x14ac:dyDescent="0.25">
      <c r="A183" s="14"/>
      <c r="B183" s="14"/>
      <c r="C183" s="14"/>
      <c r="D183" s="15"/>
      <c r="E183" s="15"/>
      <c r="F183" s="14"/>
      <c r="G183" s="14"/>
      <c r="I183" s="106"/>
      <c r="J183" s="106"/>
      <c r="K183" s="107"/>
      <c r="L183" s="106"/>
    </row>
    <row r="184" spans="1:12" x14ac:dyDescent="0.25">
      <c r="A184" s="14"/>
      <c r="B184" s="14"/>
      <c r="C184" s="14"/>
      <c r="D184" s="15"/>
      <c r="E184" s="15"/>
      <c r="F184" s="14"/>
      <c r="G184" s="14"/>
      <c r="I184" s="106"/>
      <c r="J184" s="106"/>
      <c r="K184" s="106"/>
      <c r="L184" s="106"/>
    </row>
    <row r="185" spans="1:12" ht="30" x14ac:dyDescent="0.25">
      <c r="A185" s="73">
        <v>16</v>
      </c>
      <c r="B185" s="86" t="s">
        <v>27</v>
      </c>
      <c r="C185" s="87"/>
      <c r="D185" s="48">
        <v>2025</v>
      </c>
      <c r="E185" s="21">
        <v>2024</v>
      </c>
      <c r="F185" s="49" t="s">
        <v>64</v>
      </c>
      <c r="G185" s="49" t="s">
        <v>65</v>
      </c>
      <c r="I185" s="106"/>
      <c r="J185" s="106"/>
      <c r="K185" s="107"/>
      <c r="L185" s="106"/>
    </row>
    <row r="186" spans="1:12" x14ac:dyDescent="0.25">
      <c r="A186" s="35"/>
      <c r="B186" s="78"/>
      <c r="C186" s="72"/>
      <c r="D186" s="108">
        <v>21385</v>
      </c>
      <c r="E186" s="11">
        <v>21010</v>
      </c>
      <c r="F186" s="53">
        <f>G186/E186</f>
        <v>1.7848643503093765E-2</v>
      </c>
      <c r="G186" s="11">
        <f>D186-E186</f>
        <v>375</v>
      </c>
    </row>
    <row r="187" spans="1:12" x14ac:dyDescent="0.25">
      <c r="A187" s="43"/>
      <c r="B187" s="14"/>
      <c r="C187" s="44"/>
      <c r="D187" s="15"/>
      <c r="E187" s="15"/>
      <c r="F187" s="14"/>
      <c r="G187" s="14"/>
    </row>
    <row r="188" spans="1:12" x14ac:dyDescent="0.25">
      <c r="A188" s="43"/>
      <c r="B188" s="14"/>
      <c r="C188" s="44"/>
      <c r="D188" s="15"/>
      <c r="E188" s="15"/>
      <c r="F188" s="14"/>
      <c r="G188" s="14"/>
    </row>
    <row r="189" spans="1:12" ht="30" x14ac:dyDescent="0.25">
      <c r="A189" s="73">
        <v>17</v>
      </c>
      <c r="B189" s="36" t="s">
        <v>130</v>
      </c>
      <c r="C189" s="37"/>
      <c r="D189" s="48">
        <v>2025</v>
      </c>
      <c r="E189" s="21">
        <v>2024</v>
      </c>
      <c r="F189" s="49" t="s">
        <v>64</v>
      </c>
      <c r="G189" s="49" t="s">
        <v>65</v>
      </c>
    </row>
    <row r="190" spans="1:12" x14ac:dyDescent="0.25">
      <c r="A190" s="50"/>
      <c r="B190" s="51"/>
      <c r="C190" s="44"/>
      <c r="D190" s="15">
        <f>SUM(D192:D194)</f>
        <v>103834.54</v>
      </c>
      <c r="E190" s="11">
        <f>SUM(E192:E194)</f>
        <v>79974.449999999983</v>
      </c>
      <c r="F190" s="88">
        <f>G190/E190</f>
        <v>0.29834640938449736</v>
      </c>
      <c r="G190" s="89">
        <f>D190-E190</f>
        <v>23860.090000000011</v>
      </c>
    </row>
    <row r="191" spans="1:12" x14ac:dyDescent="0.25">
      <c r="A191" s="50"/>
      <c r="B191" s="77"/>
      <c r="C191" s="44"/>
      <c r="D191" s="84"/>
      <c r="E191" s="52"/>
      <c r="F191" s="90"/>
      <c r="G191" s="91"/>
    </row>
    <row r="192" spans="1:12" x14ac:dyDescent="0.25">
      <c r="A192" s="50"/>
      <c r="B192" s="77"/>
      <c r="C192" s="67" t="s">
        <v>84</v>
      </c>
      <c r="D192" s="108">
        <v>103834.54</v>
      </c>
      <c r="E192" s="13">
        <v>46296.949999999983</v>
      </c>
      <c r="F192" s="88">
        <f t="shared" ref="F192:F193" si="16">G192/E192</f>
        <v>1.2427943957431329</v>
      </c>
      <c r="G192" s="89">
        <f t="shared" ref="G192:G193" si="17">D192-E192</f>
        <v>57537.590000000011</v>
      </c>
    </row>
    <row r="193" spans="1:9" x14ac:dyDescent="0.25">
      <c r="A193" s="43"/>
      <c r="B193" s="92"/>
      <c r="C193" s="67" t="s">
        <v>83</v>
      </c>
      <c r="D193" s="11">
        <v>0</v>
      </c>
      <c r="E193" s="13">
        <v>27400</v>
      </c>
      <c r="F193" s="88">
        <f t="shared" si="16"/>
        <v>-1</v>
      </c>
      <c r="G193" s="89">
        <f t="shared" si="17"/>
        <v>-27400</v>
      </c>
    </row>
    <row r="194" spans="1:9" x14ac:dyDescent="0.25">
      <c r="A194" s="43"/>
      <c r="B194" s="92"/>
      <c r="C194" s="67" t="s">
        <v>48</v>
      </c>
      <c r="D194" s="11">
        <v>0</v>
      </c>
      <c r="E194" s="11">
        <v>6277.5</v>
      </c>
      <c r="F194" s="88">
        <f>G194/E194</f>
        <v>-1</v>
      </c>
      <c r="G194" s="89">
        <f>D194-E194</f>
        <v>-6277.5</v>
      </c>
    </row>
    <row r="195" spans="1:9" x14ac:dyDescent="0.25">
      <c r="A195" s="43"/>
      <c r="B195" s="92"/>
      <c r="C195" s="14"/>
      <c r="D195" s="14"/>
      <c r="E195" s="15"/>
      <c r="F195" s="14"/>
      <c r="G195" s="14"/>
    </row>
    <row r="196" spans="1:9" x14ac:dyDescent="0.25">
      <c r="A196" s="43"/>
      <c r="B196" s="92"/>
      <c r="C196" s="93"/>
      <c r="D196" s="15"/>
      <c r="E196" s="15"/>
      <c r="F196" s="14"/>
      <c r="G196" s="14"/>
    </row>
    <row r="197" spans="1:9" x14ac:dyDescent="0.25">
      <c r="A197" s="43"/>
      <c r="B197" s="92"/>
      <c r="C197" s="16"/>
      <c r="D197" s="15"/>
      <c r="E197" s="15"/>
      <c r="F197" s="14"/>
      <c r="G197" s="14"/>
    </row>
    <row r="198" spans="1:9" ht="30" x14ac:dyDescent="0.25">
      <c r="A198" s="21">
        <v>18</v>
      </c>
      <c r="B198" s="36" t="s">
        <v>61</v>
      </c>
      <c r="C198" s="37"/>
      <c r="D198" s="48">
        <v>2025</v>
      </c>
      <c r="E198" s="21">
        <v>2024</v>
      </c>
      <c r="F198" s="49" t="s">
        <v>64</v>
      </c>
      <c r="G198" s="49" t="s">
        <v>65</v>
      </c>
    </row>
    <row r="199" spans="1:9" x14ac:dyDescent="0.15">
      <c r="A199" s="35"/>
      <c r="B199" s="78"/>
      <c r="C199" s="72"/>
      <c r="D199" s="11">
        <v>0</v>
      </c>
      <c r="E199" s="89">
        <v>5600.98</v>
      </c>
      <c r="F199" s="88">
        <f>G199/E199</f>
        <v>-1</v>
      </c>
      <c r="G199" s="89">
        <f>D199-E199</f>
        <v>-5600.98</v>
      </c>
      <c r="I199" s="12"/>
    </row>
    <row r="200" spans="1:9" x14ac:dyDescent="0.25">
      <c r="A200" s="14"/>
      <c r="B200" s="14"/>
      <c r="C200" s="14"/>
      <c r="D200" s="14"/>
      <c r="E200" s="15"/>
      <c r="F200" s="14"/>
      <c r="G200" s="14"/>
    </row>
    <row r="201" spans="1:9" x14ac:dyDescent="0.25">
      <c r="A201" s="14"/>
      <c r="B201" s="14"/>
      <c r="C201" s="14"/>
      <c r="D201" s="14"/>
      <c r="E201" s="47"/>
      <c r="F201" s="14"/>
      <c r="G201" s="14"/>
    </row>
    <row r="202" spans="1:9" ht="33.75" customHeight="1" x14ac:dyDescent="0.25">
      <c r="A202" s="21">
        <v>19</v>
      </c>
      <c r="B202" s="36" t="s">
        <v>131</v>
      </c>
      <c r="C202" s="37"/>
      <c r="D202" s="48">
        <v>2025</v>
      </c>
      <c r="E202" s="21">
        <v>2024</v>
      </c>
      <c r="F202" s="49" t="s">
        <v>64</v>
      </c>
      <c r="G202" s="49" t="s">
        <v>65</v>
      </c>
    </row>
    <row r="203" spans="1:9" ht="15" customHeight="1" x14ac:dyDescent="0.25">
      <c r="A203" s="35"/>
      <c r="B203" s="78"/>
      <c r="C203" s="72"/>
      <c r="D203" s="108">
        <v>8998.1</v>
      </c>
      <c r="E203" s="11">
        <v>21061.800000000003</v>
      </c>
      <c r="F203" s="88">
        <f>G203/E203</f>
        <v>-0.57277630591877238</v>
      </c>
      <c r="G203" s="89">
        <f>D203-E203</f>
        <v>-12063.700000000003</v>
      </c>
    </row>
    <row r="204" spans="1:9" x14ac:dyDescent="0.25">
      <c r="A204" s="14"/>
      <c r="B204" s="14"/>
      <c r="C204" s="14"/>
      <c r="D204" s="14"/>
      <c r="E204" s="15"/>
      <c r="F204" s="14"/>
      <c r="G204" s="14"/>
    </row>
    <row r="205" spans="1:9" x14ac:dyDescent="0.25">
      <c r="A205" s="14"/>
      <c r="B205" s="14"/>
      <c r="C205" s="14"/>
      <c r="D205" s="14"/>
      <c r="E205" s="15"/>
      <c r="F205" s="14"/>
      <c r="G205" s="14"/>
    </row>
    <row r="206" spans="1:9" x14ac:dyDescent="0.25">
      <c r="A206" s="43"/>
      <c r="B206" s="14"/>
      <c r="C206" s="44"/>
      <c r="D206" s="15"/>
      <c r="E206" s="15"/>
      <c r="F206" s="14"/>
      <c r="G206" s="14"/>
    </row>
    <row r="207" spans="1:9" x14ac:dyDescent="0.25">
      <c r="A207" s="14"/>
      <c r="B207" s="14"/>
      <c r="C207" s="14"/>
      <c r="D207" s="14"/>
      <c r="E207" s="15"/>
      <c r="F207" s="14"/>
      <c r="G207" s="14"/>
    </row>
    <row r="208" spans="1:9" hidden="1" x14ac:dyDescent="0.25">
      <c r="A208" s="14"/>
      <c r="B208" s="14"/>
      <c r="C208" s="14"/>
      <c r="D208" s="14"/>
      <c r="E208" s="15"/>
      <c r="F208" s="14"/>
      <c r="G208" s="14"/>
    </row>
    <row r="209" spans="1:7" hidden="1" x14ac:dyDescent="0.25">
      <c r="A209" s="14"/>
      <c r="B209" s="14"/>
      <c r="C209" s="14"/>
      <c r="D209" s="14"/>
      <c r="E209" s="15"/>
      <c r="F209" s="14"/>
      <c r="G209" s="14"/>
    </row>
    <row r="210" spans="1:7" x14ac:dyDescent="0.25">
      <c r="A210" s="36"/>
      <c r="B210" s="29" t="s">
        <v>59</v>
      </c>
      <c r="C210" s="78"/>
      <c r="D210" s="11">
        <f>SUM(D36,D40,D86,D91,D102,D120,D124,D128,D136,D158,D162,D166,D170,D178,D182,D186,D190,D199,D203,)</f>
        <v>13866696.619999999</v>
      </c>
      <c r="E210" s="89">
        <f>SUM(E203,E199,E190,E186,E182,E178,E170,E166,E162,E158,E136,E128,E124,E120,E102,E91,E86,E80,E73,E71,E67,E57,E47,E43,E36,E202)</f>
        <v>15017019.909999985</v>
      </c>
      <c r="F210" s="88">
        <f>G210/E210</f>
        <v>-7.6601302847975464E-2</v>
      </c>
      <c r="G210" s="89">
        <f>D210-E210</f>
        <v>-1150323.2899999861</v>
      </c>
    </row>
    <row r="211" spans="1:7" ht="30" hidden="1" x14ac:dyDescent="0.25">
      <c r="A211" s="50">
        <v>18</v>
      </c>
      <c r="B211" s="94" t="s">
        <v>32</v>
      </c>
      <c r="C211" s="44"/>
      <c r="D211" s="57">
        <v>705</v>
      </c>
      <c r="E211" s="15"/>
      <c r="F211" s="14"/>
      <c r="G211" s="14"/>
    </row>
    <row r="212" spans="1:7" hidden="1" x14ac:dyDescent="0.25">
      <c r="A212" s="95"/>
      <c r="B212" s="24"/>
      <c r="C212" s="96"/>
      <c r="D212" s="14"/>
      <c r="E212" s="15"/>
      <c r="F212" s="14"/>
      <c r="G212" s="14"/>
    </row>
    <row r="213" spans="1:7" x14ac:dyDescent="0.25">
      <c r="A213" s="14"/>
      <c r="B213" s="14"/>
      <c r="C213" s="14"/>
      <c r="D213" s="14"/>
      <c r="E213" s="15"/>
      <c r="F213" s="14"/>
      <c r="G213" s="14"/>
    </row>
    <row r="214" spans="1:7" hidden="1" x14ac:dyDescent="0.25">
      <c r="A214" s="14"/>
      <c r="B214" s="14"/>
      <c r="C214" s="14"/>
      <c r="D214" s="14"/>
      <c r="E214" s="15"/>
      <c r="F214" s="14"/>
      <c r="G214" s="14"/>
    </row>
    <row r="215" spans="1:7" x14ac:dyDescent="0.25">
      <c r="A215" s="71"/>
      <c r="B215" s="14"/>
      <c r="C215" s="14"/>
      <c r="D215" s="15"/>
      <c r="E215" s="15"/>
      <c r="F215" s="14"/>
      <c r="G215" s="14"/>
    </row>
    <row r="216" spans="1:7" hidden="1" x14ac:dyDescent="0.25">
      <c r="A216" s="21">
        <v>21</v>
      </c>
      <c r="B216" s="29" t="s">
        <v>33</v>
      </c>
      <c r="C216" s="29"/>
      <c r="D216" s="11">
        <v>0</v>
      </c>
      <c r="E216" s="47"/>
      <c r="F216" s="14"/>
      <c r="G216" s="14"/>
    </row>
    <row r="217" spans="1:7" hidden="1" x14ac:dyDescent="0.25">
      <c r="A217" s="50"/>
      <c r="B217" s="14"/>
      <c r="C217" s="83"/>
      <c r="D217" s="58"/>
      <c r="E217" s="15"/>
      <c r="F217" s="14"/>
      <c r="G217" s="14"/>
    </row>
    <row r="218" spans="1:7" hidden="1" x14ac:dyDescent="0.25">
      <c r="A218" s="50"/>
      <c r="B218" s="14"/>
      <c r="C218" s="83"/>
      <c r="D218" s="97"/>
      <c r="E218" s="15"/>
      <c r="F218" s="14"/>
      <c r="G218" s="14"/>
    </row>
    <row r="219" spans="1:7" hidden="1" x14ac:dyDescent="0.25">
      <c r="A219" s="50"/>
      <c r="B219" s="14"/>
      <c r="C219" s="26"/>
      <c r="D219" s="98"/>
      <c r="E219" s="47"/>
      <c r="F219" s="14"/>
      <c r="G219" s="14"/>
    </row>
    <row r="220" spans="1:7" hidden="1" x14ac:dyDescent="0.25">
      <c r="A220" s="68"/>
      <c r="B220" s="56"/>
      <c r="C220" s="29" t="s">
        <v>34</v>
      </c>
      <c r="D220" s="11">
        <v>0</v>
      </c>
      <c r="E220" s="15"/>
      <c r="F220" s="14"/>
      <c r="G220" s="14"/>
    </row>
    <row r="221" spans="1:7" hidden="1" x14ac:dyDescent="0.25">
      <c r="A221" s="56"/>
      <c r="B221" s="56"/>
      <c r="C221" s="29" t="s">
        <v>35</v>
      </c>
      <c r="D221" s="58"/>
      <c r="E221" s="15"/>
      <c r="F221" s="14"/>
      <c r="G221" s="14"/>
    </row>
    <row r="222" spans="1:7" hidden="1" x14ac:dyDescent="0.25">
      <c r="A222" s="56"/>
      <c r="B222" s="56"/>
      <c r="C222" s="29" t="s">
        <v>36</v>
      </c>
      <c r="D222" s="58"/>
      <c r="E222" s="15"/>
      <c r="F222" s="14"/>
      <c r="G222" s="14"/>
    </row>
    <row r="223" spans="1:7" hidden="1" x14ac:dyDescent="0.25">
      <c r="A223" s="56"/>
      <c r="B223" s="56"/>
      <c r="C223" s="29" t="s">
        <v>37</v>
      </c>
      <c r="D223" s="58"/>
      <c r="E223" s="15"/>
      <c r="F223" s="14"/>
      <c r="G223" s="14"/>
    </row>
    <row r="224" spans="1:7" hidden="1" x14ac:dyDescent="0.25">
      <c r="A224" s="56"/>
      <c r="B224" s="56"/>
      <c r="C224" s="29" t="s">
        <v>38</v>
      </c>
      <c r="D224" s="58"/>
      <c r="E224" s="15"/>
      <c r="F224" s="14"/>
      <c r="G224" s="14"/>
    </row>
    <row r="225" spans="1:11" hidden="1" x14ac:dyDescent="0.25">
      <c r="A225" s="56"/>
      <c r="B225" s="56"/>
      <c r="C225" s="29" t="s">
        <v>39</v>
      </c>
      <c r="D225" s="58"/>
      <c r="E225" s="15"/>
      <c r="F225" s="14"/>
      <c r="G225" s="14"/>
    </row>
    <row r="226" spans="1:11" hidden="1" x14ac:dyDescent="0.25">
      <c r="A226" s="56"/>
      <c r="B226" s="56"/>
      <c r="C226" s="29" t="s">
        <v>40</v>
      </c>
      <c r="D226" s="58"/>
      <c r="E226" s="15"/>
      <c r="F226" s="14"/>
      <c r="G226" s="14"/>
    </row>
    <row r="227" spans="1:11" hidden="1" x14ac:dyDescent="0.25">
      <c r="A227" s="56"/>
      <c r="B227" s="56"/>
      <c r="C227" s="29" t="s">
        <v>41</v>
      </c>
      <c r="D227" s="58"/>
      <c r="E227" s="15"/>
      <c r="F227" s="14"/>
      <c r="G227" s="14"/>
    </row>
    <row r="228" spans="1:11" hidden="1" x14ac:dyDescent="0.25">
      <c r="A228" s="56"/>
      <c r="B228" s="56"/>
      <c r="C228" s="29" t="s">
        <v>42</v>
      </c>
      <c r="D228" s="58"/>
      <c r="E228" s="15"/>
      <c r="F228" s="14"/>
      <c r="G228" s="14"/>
    </row>
    <row r="229" spans="1:11" hidden="1" x14ac:dyDescent="0.25">
      <c r="A229" s="56"/>
      <c r="B229" s="56"/>
      <c r="C229" s="29" t="s">
        <v>43</v>
      </c>
      <c r="D229" s="58"/>
      <c r="E229" s="15"/>
      <c r="F229" s="14"/>
      <c r="G229" s="14"/>
    </row>
    <row r="230" spans="1:11" hidden="1" x14ac:dyDescent="0.25">
      <c r="A230" s="56"/>
      <c r="B230" s="56"/>
      <c r="C230" s="29" t="s">
        <v>44</v>
      </c>
      <c r="D230" s="58"/>
      <c r="E230" s="15"/>
      <c r="F230" s="14"/>
      <c r="G230" s="14"/>
    </row>
    <row r="231" spans="1:11" hidden="1" x14ac:dyDescent="0.25">
      <c r="A231" s="56"/>
      <c r="B231" s="56"/>
      <c r="C231" s="29" t="s">
        <v>45</v>
      </c>
      <c r="D231" s="58"/>
      <c r="E231" s="15"/>
      <c r="F231" s="14"/>
      <c r="G231" s="14"/>
    </row>
    <row r="232" spans="1:11" hidden="1" x14ac:dyDescent="0.25">
      <c r="A232" s="56"/>
      <c r="B232" s="56"/>
      <c r="C232" s="29" t="s">
        <v>46</v>
      </c>
      <c r="D232" s="58"/>
      <c r="E232" s="15"/>
      <c r="F232" s="14"/>
      <c r="G232" s="14"/>
    </row>
    <row r="233" spans="1:11" hidden="1" x14ac:dyDescent="0.25">
      <c r="A233" s="56"/>
      <c r="B233" s="56"/>
      <c r="C233" s="29" t="s">
        <v>47</v>
      </c>
      <c r="D233" s="58"/>
      <c r="E233" s="15"/>
      <c r="F233" s="14"/>
      <c r="G233" s="14"/>
    </row>
    <row r="234" spans="1:11" hidden="1" x14ac:dyDescent="0.25">
      <c r="A234" s="56"/>
      <c r="B234" s="56"/>
      <c r="C234" s="29" t="s">
        <v>48</v>
      </c>
      <c r="D234" s="58"/>
      <c r="E234" s="15"/>
      <c r="F234" s="14"/>
      <c r="G234" s="14"/>
    </row>
    <row r="235" spans="1:11" hidden="1" x14ac:dyDescent="0.25">
      <c r="A235" s="56"/>
      <c r="B235" s="56"/>
      <c r="C235" s="86"/>
      <c r="D235" s="85"/>
      <c r="E235" s="15"/>
      <c r="F235" s="14"/>
      <c r="G235" s="14"/>
    </row>
    <row r="236" spans="1:11" x14ac:dyDescent="0.25">
      <c r="A236" s="14"/>
      <c r="B236" s="14"/>
      <c r="C236" s="14"/>
      <c r="D236" s="15"/>
      <c r="E236" s="15"/>
      <c r="F236" s="14"/>
      <c r="G236" s="14"/>
    </row>
    <row r="237" spans="1:11" hidden="1" x14ac:dyDescent="0.25">
      <c r="A237" s="14"/>
      <c r="B237" s="14"/>
      <c r="C237" s="14"/>
      <c r="D237" s="85">
        <v>0</v>
      </c>
      <c r="E237" s="15"/>
      <c r="F237" s="14"/>
      <c r="G237" s="14"/>
      <c r="I237" s="2"/>
      <c r="J237" s="2"/>
      <c r="K237" s="3"/>
    </row>
    <row r="238" spans="1:11" hidden="1" x14ac:dyDescent="0.25">
      <c r="A238" s="14"/>
      <c r="B238" s="14"/>
      <c r="C238" s="14"/>
      <c r="D238" s="85">
        <v>0</v>
      </c>
      <c r="E238" s="15"/>
      <c r="F238" s="14"/>
      <c r="G238" s="14"/>
      <c r="I238" s="2"/>
      <c r="J238" s="2"/>
      <c r="K238" s="3"/>
    </row>
    <row r="239" spans="1:11" hidden="1" x14ac:dyDescent="0.25">
      <c r="A239" s="14"/>
      <c r="B239" s="14"/>
      <c r="C239" s="14"/>
      <c r="D239" s="85">
        <v>0</v>
      </c>
      <c r="E239" s="47"/>
      <c r="F239" s="14"/>
      <c r="G239" s="14"/>
      <c r="I239" s="2"/>
      <c r="J239" s="2"/>
      <c r="K239" s="3"/>
    </row>
    <row r="240" spans="1:11" hidden="1" x14ac:dyDescent="0.25">
      <c r="A240" s="14"/>
      <c r="B240" s="14"/>
      <c r="C240" s="14"/>
      <c r="D240" s="85">
        <v>0</v>
      </c>
      <c r="E240" s="15"/>
      <c r="F240" s="14"/>
      <c r="G240" s="14"/>
      <c r="I240" s="2"/>
      <c r="J240" s="2"/>
      <c r="K240" s="3"/>
    </row>
    <row r="241" spans="1:11" hidden="1" x14ac:dyDescent="0.25">
      <c r="A241" s="14"/>
      <c r="B241" s="14"/>
      <c r="C241" s="14"/>
      <c r="D241" s="85">
        <v>0</v>
      </c>
      <c r="E241" s="15"/>
      <c r="F241" s="14"/>
      <c r="G241" s="14"/>
      <c r="I241" s="2"/>
      <c r="J241" s="2"/>
      <c r="K241" s="3"/>
    </row>
    <row r="242" spans="1:11" hidden="1" x14ac:dyDescent="0.25">
      <c r="A242" s="14"/>
      <c r="B242" s="14"/>
      <c r="C242" s="14"/>
      <c r="D242" s="85">
        <v>0</v>
      </c>
      <c r="E242" s="47"/>
      <c r="F242" s="14"/>
      <c r="G242" s="14"/>
      <c r="I242" s="2"/>
      <c r="J242" s="2"/>
      <c r="K242" s="3"/>
    </row>
    <row r="243" spans="1:11" hidden="1" x14ac:dyDescent="0.25">
      <c r="A243" s="14"/>
      <c r="B243" s="14"/>
      <c r="C243" s="14"/>
      <c r="D243" s="85">
        <v>0</v>
      </c>
      <c r="E243" s="15"/>
      <c r="F243" s="14"/>
      <c r="G243" s="14"/>
      <c r="I243" s="2"/>
      <c r="J243" s="2"/>
      <c r="K243" s="3"/>
    </row>
    <row r="244" spans="1:11" hidden="1" x14ac:dyDescent="0.25">
      <c r="A244" s="14"/>
      <c r="B244" s="14"/>
      <c r="C244" s="14"/>
      <c r="D244" s="85">
        <v>0</v>
      </c>
      <c r="E244" s="15"/>
      <c r="F244" s="14"/>
      <c r="G244" s="14"/>
      <c r="I244" s="2"/>
      <c r="J244" s="2"/>
      <c r="K244" s="3"/>
    </row>
    <row r="245" spans="1:11" hidden="1" x14ac:dyDescent="0.25">
      <c r="A245" s="14"/>
      <c r="B245" s="14"/>
      <c r="C245" s="14"/>
      <c r="D245" s="85">
        <v>0</v>
      </c>
      <c r="E245" s="15"/>
      <c r="F245" s="14"/>
      <c r="G245" s="14"/>
      <c r="I245" s="2"/>
      <c r="J245" s="2"/>
      <c r="K245" s="3"/>
    </row>
    <row r="246" spans="1:11" hidden="1" x14ac:dyDescent="0.25">
      <c r="A246" s="14"/>
      <c r="B246" s="14"/>
      <c r="C246" s="14"/>
      <c r="D246" s="85">
        <v>0</v>
      </c>
      <c r="E246" s="15"/>
      <c r="F246" s="14"/>
      <c r="G246" s="14"/>
      <c r="I246" s="2"/>
      <c r="J246" s="2"/>
      <c r="K246" s="3"/>
    </row>
    <row r="247" spans="1:11" hidden="1" x14ac:dyDescent="0.25">
      <c r="A247" s="14"/>
      <c r="B247" s="14"/>
      <c r="C247" s="14"/>
      <c r="D247" s="85">
        <v>0</v>
      </c>
      <c r="E247" s="15"/>
      <c r="F247" s="14"/>
      <c r="G247" s="14"/>
      <c r="I247" s="2"/>
      <c r="J247" s="2"/>
      <c r="K247" s="3"/>
    </row>
    <row r="248" spans="1:11" hidden="1" x14ac:dyDescent="0.25">
      <c r="A248" s="14"/>
      <c r="B248" s="14"/>
      <c r="C248" s="14"/>
      <c r="D248" s="85"/>
      <c r="E248" s="15"/>
      <c r="F248" s="14"/>
      <c r="G248" s="14"/>
      <c r="I248" s="2"/>
      <c r="J248" s="2"/>
      <c r="K248" s="3"/>
    </row>
    <row r="249" spans="1:11" x14ac:dyDescent="0.25">
      <c r="A249" s="14"/>
      <c r="B249" s="14"/>
      <c r="C249" s="14"/>
      <c r="D249" s="15"/>
      <c r="E249" s="15"/>
      <c r="F249" s="14"/>
      <c r="G249" s="14"/>
      <c r="I249" s="2"/>
      <c r="J249" s="2"/>
      <c r="K249" s="3"/>
    </row>
    <row r="250" spans="1:11" x14ac:dyDescent="0.25">
      <c r="A250" s="14"/>
      <c r="B250" s="14"/>
      <c r="C250" s="14"/>
      <c r="D250" s="15"/>
      <c r="E250" s="15"/>
      <c r="F250" s="14"/>
      <c r="G250" s="14"/>
      <c r="I250" s="2"/>
      <c r="J250" s="2"/>
      <c r="K250" s="3"/>
    </row>
    <row r="251" spans="1:11" x14ac:dyDescent="0.25">
      <c r="I251" s="2"/>
      <c r="J251" s="2"/>
      <c r="K251" s="3"/>
    </row>
    <row r="252" spans="1:11" x14ac:dyDescent="0.25">
      <c r="I252" s="2"/>
      <c r="J252" s="2"/>
      <c r="K252" s="3"/>
    </row>
    <row r="253" spans="1:11" x14ac:dyDescent="0.25">
      <c r="I253" s="2"/>
      <c r="J253" s="2"/>
      <c r="K253" s="3"/>
    </row>
    <row r="254" spans="1:11" x14ac:dyDescent="0.25">
      <c r="I254" s="2"/>
      <c r="J254" s="2"/>
      <c r="K254" s="3"/>
    </row>
    <row r="255" spans="1:11" x14ac:dyDescent="0.25">
      <c r="B255" s="8"/>
      <c r="C255" s="9"/>
      <c r="I255" s="2"/>
      <c r="J255" s="2"/>
      <c r="K255" s="3"/>
    </row>
    <row r="256" spans="1:11" x14ac:dyDescent="0.25">
      <c r="C256" s="10"/>
      <c r="I256" s="2"/>
      <c r="J256" s="2"/>
      <c r="K256" s="3"/>
    </row>
    <row r="257" spans="2:11" x14ac:dyDescent="0.25">
      <c r="C257" s="10"/>
      <c r="I257" s="2"/>
      <c r="J257" s="2"/>
      <c r="K257" s="3"/>
    </row>
    <row r="258" spans="2:11" x14ac:dyDescent="0.25">
      <c r="I258" s="2"/>
      <c r="J258" s="2"/>
      <c r="K258" s="3"/>
    </row>
    <row r="259" spans="2:11" x14ac:dyDescent="0.25">
      <c r="B259" s="8"/>
      <c r="C259" s="9"/>
      <c r="I259" s="2"/>
      <c r="J259" s="2"/>
      <c r="K259" s="3"/>
    </row>
    <row r="260" spans="2:11" x14ac:dyDescent="0.25">
      <c r="B260" s="6"/>
      <c r="I260" s="2"/>
      <c r="J260" s="2"/>
      <c r="K260" s="3"/>
    </row>
    <row r="261" spans="2:11" x14ac:dyDescent="0.25">
      <c r="B261" s="6"/>
      <c r="I261" s="2"/>
      <c r="J261" s="2"/>
      <c r="K261" s="3"/>
    </row>
    <row r="262" spans="2:11" x14ac:dyDescent="0.25">
      <c r="B262" s="6"/>
      <c r="I262" s="2"/>
      <c r="J262" s="2"/>
      <c r="K262" s="3"/>
    </row>
    <row r="263" spans="2:11" x14ac:dyDescent="0.25">
      <c r="B263" s="6"/>
      <c r="I263" s="2"/>
      <c r="J263" s="2"/>
      <c r="K263" s="3"/>
    </row>
    <row r="264" spans="2:11" x14ac:dyDescent="0.25">
      <c r="B264" s="6"/>
      <c r="I264" s="2"/>
      <c r="J264" s="2"/>
      <c r="K264" s="3"/>
    </row>
    <row r="265" spans="2:11" x14ac:dyDescent="0.25">
      <c r="B265" s="6"/>
      <c r="I265" s="2"/>
      <c r="J265" s="2"/>
      <c r="K265" s="3"/>
    </row>
    <row r="266" spans="2:11" x14ac:dyDescent="0.25">
      <c r="B266" s="6"/>
      <c r="I266" s="2"/>
      <c r="J266" s="2"/>
      <c r="K266" s="3"/>
    </row>
    <row r="267" spans="2:11" x14ac:dyDescent="0.25">
      <c r="B267" s="6"/>
    </row>
    <row r="269" spans="2:11" x14ac:dyDescent="0.25">
      <c r="C269" s="3"/>
    </row>
    <row r="271" spans="2:11" x14ac:dyDescent="0.25">
      <c r="B271" s="8"/>
      <c r="C271" s="9"/>
    </row>
    <row r="272" spans="2:11" x14ac:dyDescent="0.25">
      <c r="C272" s="10"/>
    </row>
    <row r="273" spans="2:3" x14ac:dyDescent="0.25">
      <c r="C273" s="10"/>
    </row>
    <row r="275" spans="2:3" x14ac:dyDescent="0.25">
      <c r="B275" s="8"/>
    </row>
    <row r="276" spans="2:3" x14ac:dyDescent="0.25">
      <c r="C276" s="9"/>
    </row>
    <row r="278" spans="2:3" x14ac:dyDescent="0.25">
      <c r="C278" s="3"/>
    </row>
    <row r="279" spans="2:3" x14ac:dyDescent="0.25">
      <c r="B279" s="8"/>
      <c r="C279" s="3"/>
    </row>
    <row r="280" spans="2:3" x14ac:dyDescent="0.25">
      <c r="C280" s="3"/>
    </row>
  </sheetData>
  <sortState xmlns:xlrd2="http://schemas.microsoft.com/office/spreadsheetml/2017/richdata2" ref="C142:D146">
    <sortCondition ref="C142:C146"/>
  </sortState>
  <mergeCells count="4">
    <mergeCell ref="A33:G33"/>
    <mergeCell ref="A6:G6"/>
    <mergeCell ref="A7:G7"/>
    <mergeCell ref="A9:G9"/>
  </mergeCells>
  <pageMargins left="0.7" right="0.7" top="0.75" bottom="0.75" header="0.3" footer="0.3"/>
  <pageSetup paperSize="9" scale="52" fitToHeight="0" orientation="landscape" r:id="rId1"/>
  <rowBreaks count="2" manualBreakCount="2">
    <brk id="32" max="16383" man="1"/>
    <brk id="1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 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DEO</cp:lastModifiedBy>
  <cp:lastPrinted>2026-02-24T09:38:00Z</cp:lastPrinted>
  <dcterms:created xsi:type="dcterms:W3CDTF">2021-02-19T10:43:38Z</dcterms:created>
  <dcterms:modified xsi:type="dcterms:W3CDTF">2026-03-02T14:10:47Z</dcterms:modified>
</cp:coreProperties>
</file>